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384"/>
  </bookViews>
  <sheets>
    <sheet name="Jan - June 2022"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8" i="3" l="1"/>
  <c r="U54" i="3" l="1"/>
  <c r="O54" i="3"/>
  <c r="U53" i="3"/>
  <c r="O53" i="3"/>
  <c r="U46" i="3"/>
  <c r="J69" i="3"/>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41" i="3"/>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33" i="3"/>
  <c r="J34" i="3" s="1"/>
  <c r="J35" i="3" s="1"/>
  <c r="J36" i="3" s="1"/>
  <c r="J37" i="3" s="1"/>
  <c r="J38" i="3" s="1"/>
  <c r="J39" i="3" s="1"/>
  <c r="V108" i="3"/>
  <c r="G108" i="3"/>
  <c r="H23" i="3" s="1"/>
  <c r="J95" i="3" l="1"/>
  <c r="J96" i="3" s="1"/>
  <c r="J97" i="3" s="1"/>
  <c r="J98" i="3" s="1"/>
  <c r="J99" i="3" s="1"/>
  <c r="J100" i="3" s="1"/>
  <c r="J101" i="3" s="1"/>
  <c r="J102" i="3" s="1"/>
  <c r="J103" i="3" s="1"/>
  <c r="J104" i="3" s="1"/>
  <c r="J105" i="3" s="1"/>
  <c r="J106" i="3" s="1"/>
  <c r="J108" i="3" s="1"/>
  <c r="H22" i="3"/>
  <c r="AA106" i="3" l="1"/>
  <c r="U106" i="3"/>
  <c r="U105" i="3"/>
  <c r="U103" i="3"/>
  <c r="AA102" i="3"/>
  <c r="U102" i="3"/>
  <c r="U101" i="3"/>
  <c r="U100" i="3"/>
  <c r="U99" i="3"/>
  <c r="AA98" i="3"/>
  <c r="U96" i="3"/>
  <c r="U94" i="3"/>
  <c r="Z90" i="3"/>
  <c r="Z91" i="3" s="1"/>
  <c r="Z87" i="3"/>
  <c r="F83" i="3"/>
  <c r="Z82" i="3"/>
  <c r="Z83" i="3" s="1"/>
  <c r="Z84" i="3" s="1"/>
  <c r="Z85" i="3" s="1"/>
  <c r="AA77" i="3"/>
  <c r="AA76" i="3"/>
  <c r="AA75" i="3"/>
  <c r="G65" i="3"/>
  <c r="G63" i="3"/>
  <c r="G61" i="3"/>
  <c r="U59" i="3"/>
  <c r="G59" i="3"/>
  <c r="AA58" i="3"/>
  <c r="U58" i="3"/>
  <c r="AA57" i="3"/>
  <c r="U57" i="3"/>
  <c r="U56" i="3"/>
  <c r="U55" i="3"/>
  <c r="U50" i="3"/>
  <c r="U44" i="3"/>
  <c r="U42" i="3"/>
  <c r="G42" i="3"/>
  <c r="U39" i="3"/>
  <c r="U38" i="3"/>
  <c r="H20" i="3" l="1"/>
  <c r="H24" i="3" s="1"/>
</calcChain>
</file>

<file path=xl/sharedStrings.xml><?xml version="1.0" encoding="utf-8"?>
<sst xmlns="http://schemas.openxmlformats.org/spreadsheetml/2006/main" count="654" uniqueCount="286">
  <si>
    <t>S/N</t>
  </si>
  <si>
    <t>PROCUREMENT METHOD</t>
  </si>
  <si>
    <t>INVITATION DATE</t>
  </si>
  <si>
    <t>LPO NO.</t>
  </si>
  <si>
    <t>TENDER FOR SUPPLY OF BUILDING MATERIALS</t>
  </si>
  <si>
    <t>TENDER FOR SUPPLY OF OFFICE STATIONARIES AND CONSUMABLES</t>
  </si>
  <si>
    <t>TENDER FOR OFFICE EQUIPMENT AND ACCESSORIES</t>
  </si>
  <si>
    <t>CQ</t>
  </si>
  <si>
    <t>TENDER FOR PROVISION OF CATERING SERVICES</t>
  </si>
  <si>
    <t>TENDER FOR PROVISION OF PRINTING SERVICES FOR CENTRE VISIBILITY MATERIALS</t>
  </si>
  <si>
    <t>TENDER FOR PROVISION OF AIR TRAVEL AND HOTEL RESERVATION SERVICES</t>
  </si>
  <si>
    <t>TENDER FOR PROVISION OF PROMOTION ADVERTISING AND PUBLICATIONS SERVICES</t>
  </si>
  <si>
    <t>TENDER FOR SERVICING AND MAINTANANCE OF OFFICE EQUIPMENT &amp; ACCESSORIES</t>
  </si>
  <si>
    <t>MAINTANANCE OF CENTRE INTERNET/NM-AIST WEBSITES</t>
  </si>
  <si>
    <t>ANNUAL PROCUREMENT PLAN FOR INTERNAL USE</t>
  </si>
  <si>
    <t>TENDER NAME</t>
  </si>
  <si>
    <t>TENDER NO.</t>
  </si>
  <si>
    <t>LOT</t>
  </si>
  <si>
    <t>PLAN VS ACTUAL</t>
  </si>
  <si>
    <t>BASIC DATA</t>
  </si>
  <si>
    <t>GENERAL PROCUREMENT NOTE ADVERT</t>
  </si>
  <si>
    <t>PREQUALIFICATION</t>
  </si>
  <si>
    <t>TENDERING DOCUMENT</t>
  </si>
  <si>
    <t>INVITATION FOR TENDER AND EVALUATION</t>
  </si>
  <si>
    <t>CONTRACT FINALISATION</t>
  </si>
  <si>
    <t>DOCUMENT</t>
  </si>
  <si>
    <t>INVITATION</t>
  </si>
  <si>
    <t>EVALUATION</t>
  </si>
  <si>
    <t>PREPARATION AND SUBMISSION BY PMU</t>
  </si>
  <si>
    <t>APPROVAL BY TB</t>
  </si>
  <si>
    <t xml:space="preserve">INVITATION FOR TENDERING </t>
  </si>
  <si>
    <t>TENDER EVALUATION AND APPROVAL AWARD</t>
  </si>
  <si>
    <t>NOTICE OF INTENTION TO AWARD DATE</t>
  </si>
  <si>
    <t>VETTING/RATIFICATION OF CONTRACT</t>
  </si>
  <si>
    <t>SUPPLIER/SERVICE PROVIDER/CPNTRACTOR</t>
  </si>
  <si>
    <t>DATE CONTRACT /LPO SIGNATURE</t>
  </si>
  <si>
    <t>STATUS</t>
  </si>
  <si>
    <t>PREPARATION BY PMU</t>
  </si>
  <si>
    <t>CLOSING-OPENING</t>
  </si>
  <si>
    <t>SUBMISSION OF EVALUATION REPORT</t>
  </si>
  <si>
    <t>TENDER INVITATION DATE</t>
  </si>
  <si>
    <t>TENDER CLOSING-OPENING</t>
  </si>
  <si>
    <t>SUBMISSION TENDER EVALUATION REPORT</t>
  </si>
  <si>
    <t>PLAN</t>
  </si>
  <si>
    <t>FWA-GPSA</t>
  </si>
  <si>
    <t>ACTUAL</t>
  </si>
  <si>
    <t>NOT IMPLEMENTED</t>
  </si>
  <si>
    <t>DESCRIPTION</t>
  </si>
  <si>
    <t>AMOUNT IN TZS</t>
  </si>
  <si>
    <t xml:space="preserve">Procurement of Goods </t>
  </si>
  <si>
    <t>Procurement of Works</t>
  </si>
  <si>
    <t>Procurement of Non-Consultancy</t>
  </si>
  <si>
    <t>Procurement of Consultancy Services</t>
  </si>
  <si>
    <t>Total</t>
  </si>
  <si>
    <t xml:space="preserve"> THE NELSON MANDELA AFRICAN INSTITUTION OF SCIENCE AND TECHNOLOGY (NM - AIST)
CENTRE FOR RESEARCH ADVANCEMENT, TEACHING AND SUSTAINABILITY IN FOOD AND NUTRITION SECURITY
 (CREATES-FNS)
</t>
  </si>
  <si>
    <t>MVP</t>
  </si>
  <si>
    <t>GOODS</t>
  </si>
  <si>
    <t>DESCRPTION</t>
  </si>
  <si>
    <t>PA/112/2022/HQ/G/01</t>
  </si>
  <si>
    <t>PA/112/2022/HQ/G/02</t>
  </si>
  <si>
    <t>MICA COMPUTERS SERVICES</t>
  </si>
  <si>
    <t>TENDER FOR SUPPLY OF FUEL</t>
  </si>
  <si>
    <t>PA/112/2022/HQ/G/03</t>
  </si>
  <si>
    <t>GPSA</t>
  </si>
  <si>
    <t>PA/112/2022/HQ/G/04</t>
  </si>
  <si>
    <t>TENDER FOR SUPPLY OF VARIOUS SOFTWARES AND LICENCE RENEWAL</t>
  </si>
  <si>
    <t>PA/112/2022/HQ/G/05</t>
  </si>
  <si>
    <t>PA/112/2022/HQ/G/08</t>
  </si>
  <si>
    <t>PA/112/2022/HQ/G/09</t>
  </si>
  <si>
    <t>PA/112/2022/HQ/NC/01</t>
  </si>
  <si>
    <t>PA/112/2022/HQ/NC/02</t>
  </si>
  <si>
    <t>PA/112/2022/HQ/NC/03</t>
  </si>
  <si>
    <t>SERVICE DELIVERED</t>
  </si>
  <si>
    <t>PA/112/2022/HQ/NC/04</t>
  </si>
  <si>
    <t>TENDER FOR SERVICING AND MAINTANANCE OF MOTOR VEHICLES</t>
  </si>
  <si>
    <t>PA/112/2022/HQ/NC/05</t>
  </si>
  <si>
    <t>TENDER FOR PROVISION OF INSURANCE SERVICES</t>
  </si>
  <si>
    <t>PA/112/2022/HQ/NC/07</t>
  </si>
  <si>
    <t>ZANZIBAR INSURANCE CORPORATION</t>
  </si>
  <si>
    <t>ANGONI CAR HIRE TOURS AND SHUTTLE SERVICES LTD</t>
  </si>
  <si>
    <t xml:space="preserve">PLAN </t>
  </si>
  <si>
    <t>26/1/22</t>
  </si>
  <si>
    <t>14/2/22</t>
  </si>
  <si>
    <t>15/2/22</t>
  </si>
  <si>
    <t> 22/01/2022</t>
  </si>
  <si>
    <t>26/01/2022</t>
  </si>
  <si>
    <t>26/01/2022 </t>
  </si>
  <si>
    <t>6/2/2022 </t>
  </si>
  <si>
    <t>Not Applied</t>
  </si>
  <si>
    <t>ROBITEK LIMITED</t>
  </si>
  <si>
    <t> 14/02/2022 </t>
  </si>
  <si>
    <t>PROCUREMENT OF MOTOR VEHICLE LOG BOOKS</t>
  </si>
  <si>
    <t>30/5/2022</t>
  </si>
  <si>
    <t>GOODS DELIVRED</t>
  </si>
  <si>
    <t>VARIOUS SUPPLIERS</t>
  </si>
  <si>
    <t>PROCUREMENT OF CERTIFICATES AND BUNNERS</t>
  </si>
  <si>
    <t>26/1/2022</t>
  </si>
  <si>
    <t>SINGLE SOURCE</t>
  </si>
  <si>
    <t>25/4/2022</t>
  </si>
  <si>
    <t>PROCUREMENT OF DIESEL FOR DFPA 3953 TO SUPPORT CENTRES ACTIVITIES</t>
  </si>
  <si>
    <t>25/5/2022</t>
  </si>
  <si>
    <t>26/8/2022</t>
  </si>
  <si>
    <t>14/9/2022</t>
  </si>
  <si>
    <t>PROCUREMENT OF ANT VIRUS FOR CENTRE'S OFFICE COMPUTERS</t>
  </si>
  <si>
    <t>TENDER FOR SUPPLY OF RESEARCH EQUIPMENTS</t>
  </si>
  <si>
    <t>20/1/2022</t>
  </si>
  <si>
    <t>25/1/2022</t>
  </si>
  <si>
    <t>15/2/2022</t>
  </si>
  <si>
    <t>TENDER FOR SUPPLY OF LAB EQUIPMENTS  AND REAGENTS</t>
  </si>
  <si>
    <t>TENDER FOR PROCUREMENT OF MOTOR VEHICLES</t>
  </si>
  <si>
    <t>PROCUREMENT OF MOTOR VEHICLE FOR VC'S OFFICE</t>
  </si>
  <si>
    <t>TENDER FOR SUPPLY OF ICT EQUIPMENTS</t>
  </si>
  <si>
    <t>PA/112/2022/HQ/G/10</t>
  </si>
  <si>
    <t>14/3/2022</t>
  </si>
  <si>
    <t>18/3/2022</t>
  </si>
  <si>
    <t>TENDER FOR SUPPLY AND DELIVERY OF FARM SUPPLIES AND EQUIPMENTS</t>
  </si>
  <si>
    <t>PA/112/2022/HQ/G/12</t>
  </si>
  <si>
    <t>NCT</t>
  </si>
  <si>
    <t>14/1/2022</t>
  </si>
  <si>
    <t>17/1/2022</t>
  </si>
  <si>
    <t>18/1/2022</t>
  </si>
  <si>
    <t>22/1/2022</t>
  </si>
  <si>
    <t>23/1/2022</t>
  </si>
  <si>
    <t>31/1/2022</t>
  </si>
  <si>
    <t>14/2/2022</t>
  </si>
  <si>
    <t>20/2/2022</t>
  </si>
  <si>
    <t>PROCUREMENT OF REDOX ALLUMINIUM PAINTED TABLES FOR GREEN HOUSES</t>
  </si>
  <si>
    <t>PROCUREMENT OF PLUMBING MATERIALS AND HYDROPONIC &amp; FERTIGATION SYSTEMS</t>
  </si>
  <si>
    <t>PA/112/2022/HQ/G/13</t>
  </si>
  <si>
    <t>PROCUREMENT FOR BUILDING MATERIALS TO BE USED FOR DESIGNATED STORAGE ROOM</t>
  </si>
  <si>
    <t>29/11/2022</t>
  </si>
  <si>
    <t>23/2/2022</t>
  </si>
  <si>
    <t>DENZEL INVESTMENT</t>
  </si>
  <si>
    <t xml:space="preserve">PROCUREMENT OF BUILDING MATERIALS FOR OLD CAFERTERIAL OFFICE RENOVATION </t>
  </si>
  <si>
    <t>24/1/2022</t>
  </si>
  <si>
    <t>27/1/2022</t>
  </si>
  <si>
    <t>Z.S TRADERS</t>
  </si>
  <si>
    <t xml:space="preserve">PROCUREMENT OF ALUMINIUM OF OLD CAFETERIA </t>
  </si>
  <si>
    <t>26/2/2022</t>
  </si>
  <si>
    <t>MARK DISTRIBUTORS AND SUPPLIES CO.LTD</t>
  </si>
  <si>
    <t>28/2/2022</t>
  </si>
  <si>
    <t>TENDER FOR CONSTRUCTIONS OF TRAINING AND BUSINESS CENTRE HUB</t>
  </si>
  <si>
    <t>PA/112/2022/HQ/G/14</t>
  </si>
  <si>
    <t>26/3/2022</t>
  </si>
  <si>
    <t>30/3/2022</t>
  </si>
  <si>
    <t>PROCUREMENT OF VARIOUS MATERIALS FOR GREEN HOUSES</t>
  </si>
  <si>
    <t>TENDER FOR DESIGNING  OF LAND SCAPING, WATER DRAINAGE AND RESERVOR SYSTEM</t>
  </si>
  <si>
    <t>PA/112/2022/HQ/G/15</t>
  </si>
  <si>
    <t>17/2/2022</t>
  </si>
  <si>
    <t>18/2/2022</t>
  </si>
  <si>
    <t>22/2/2022</t>
  </si>
  <si>
    <t>29/2/2022</t>
  </si>
  <si>
    <t>20/3/2022</t>
  </si>
  <si>
    <t>TENDER FOR CONSTRUCTION OF MINI RESEARCH LAB AT KAGERA</t>
  </si>
  <si>
    <t>14/6/2022</t>
  </si>
  <si>
    <t>20/6/2022</t>
  </si>
  <si>
    <t>17/6/2022</t>
  </si>
  <si>
    <t>18/6/2022</t>
  </si>
  <si>
    <t>22/6/2022</t>
  </si>
  <si>
    <t>23/6/2022</t>
  </si>
  <si>
    <t>29/6/2022</t>
  </si>
  <si>
    <t>14/7/2022</t>
  </si>
  <si>
    <t>20/7/2022</t>
  </si>
  <si>
    <t>TENDER FOR SUPPLY, DELIVERY AND COMMISSIONING OF INDUSTRIAL EQUIPMENTS, ACESSORIES AND TOOLS FOR DATA DRIVEN INNOVATION AND INCUBATION CENTRE</t>
  </si>
  <si>
    <t>PARTIAL IMPLEMENTED</t>
  </si>
  <si>
    <t>NON CONSULTANCY</t>
  </si>
  <si>
    <t>PROVISION FOR CATERING SERVICES FOR VERIFICATION SURVEY EXERCISE</t>
  </si>
  <si>
    <t>H.H SALIM SNACKS</t>
  </si>
  <si>
    <t>24/5/2022</t>
  </si>
  <si>
    <t>PROVISION FOR CATERING SERVICES FOR NEED ASSESSMET WORKSHOP FOR MSC. CMAE</t>
  </si>
  <si>
    <t>CATERING SERVICES FOR INNOVATION AND ENTEPREURSHIP TRAINING</t>
  </si>
  <si>
    <t>16/3/2022</t>
  </si>
  <si>
    <t>CATERING SERVICES FOR RESEARCH AND INNOVATION ON FEASIBILITY TRAINING</t>
  </si>
  <si>
    <t>CATERING SERVICES FOR THE PRESENTATION OF FISH CAGE PRESENTATION PROJECT</t>
  </si>
  <si>
    <t>CATERING SERVICES OFFERED IN MUSE SHIFTING MEETING</t>
  </si>
  <si>
    <t>CATERING SERVICES FOR REGISTRATION OF NEW STUDENTS</t>
  </si>
  <si>
    <t>CATERING SERVICES FOR ORIENTATION OF NEW STUDENTS</t>
  </si>
  <si>
    <t>CATERING SERVICES FOR ACE II VIRTUAL MEETING WITH WORLD BANK</t>
  </si>
  <si>
    <t>PROVISION FOR AIR TRAVEL TICKETS FOR PROF. GABRIEL SHIRIMA TRAVELLING FROM KIA-DAR-KIA</t>
  </si>
  <si>
    <t>23/3/2022</t>
  </si>
  <si>
    <t>25/3/2022</t>
  </si>
  <si>
    <t>World Air Travel and Tours Ltd</t>
  </si>
  <si>
    <t>PROVISION FOR AIR TRAVEL TICKETS FOR PROF. HULDA SWAI FROM KIA-DAR-KIA</t>
  </si>
  <si>
    <t>21/2/2022</t>
  </si>
  <si>
    <t>25/32/2022</t>
  </si>
  <si>
    <t>PROVISION FOR AIR TRAVEL TICKET FOR PROF. AGABA MORIS FROM UGANDA-KIA-UGANDA</t>
  </si>
  <si>
    <t>PROVISION FOR AIR TRAVEL TICKET FOR PROF. HULDA SWAI FROM KIA-DAR-NAIROBI-DAR-ARUSHA</t>
  </si>
  <si>
    <t>PROVISION FOR AIR TRAVEL TICKET FOR MR. EDGAR KIPOKI FROM NAIROBI TO DAR</t>
  </si>
  <si>
    <t>Beyond Travels</t>
  </si>
  <si>
    <t>PROVISION FOR AIR TRAVEL TIKETS FOR PROF. HULDA SWAI FROM KIA-MWANZA-BUKOBA-MWANZA-DAR-KIA</t>
  </si>
  <si>
    <t>PROVISION OF AIR TICKET FOR ROSE MOSHA AND TAMILWAI KINGAZI  FROM KIA-DAR-MALAWI -KIA</t>
  </si>
  <si>
    <t>22 /01/2022</t>
  </si>
  <si>
    <t>29/4/2022</t>
  </si>
  <si>
    <t xml:space="preserve">PROVISION OF AIR TICKET FOR PROF. LINUS AND ATHANASIA MATEMU KIA -DAR -KIA </t>
  </si>
  <si>
    <t>28/03/2022</t>
  </si>
  <si>
    <t>30/03/2022</t>
  </si>
  <si>
    <t>27/04/2022</t>
  </si>
  <si>
    <t xml:space="preserve">PROVISION OF AIR TICKET FOR PROF. HULDA SWAI FROM KIA -DAR -KIA </t>
  </si>
  <si>
    <t>29/04/2022</t>
  </si>
  <si>
    <t>PROVISION FOR AIR TRAVEL TICKETS FOR PROF. HULDA SWAI FROM KIA-DAR-KIA (Changes fee)</t>
  </si>
  <si>
    <t>14/11/2022</t>
  </si>
  <si>
    <t>20/11/2022</t>
  </si>
  <si>
    <t>17/11/2022</t>
  </si>
  <si>
    <t>18/11/2022</t>
  </si>
  <si>
    <t>22/11/2022</t>
  </si>
  <si>
    <t>23/11/2022</t>
  </si>
  <si>
    <t>14/12/2022</t>
  </si>
  <si>
    <t>20/12/2022</t>
  </si>
  <si>
    <t>PROCUREMENT OF CAPS AND T SHIRTS</t>
  </si>
  <si>
    <t>TENDER FOR PROVISION OF COURIER, FREIGHT FOWARDING AND CLEARING SERVICES</t>
  </si>
  <si>
    <t>17/5/2022</t>
  </si>
  <si>
    <t>20/5/2022</t>
  </si>
  <si>
    <t>26/4/2022</t>
  </si>
  <si>
    <t>30/4/2022</t>
  </si>
  <si>
    <t>PROVISION FOR NORMAL CAR SERVICES FOR DFPA 3953</t>
  </si>
  <si>
    <t>TEMESA</t>
  </si>
  <si>
    <t>26/10/2022</t>
  </si>
  <si>
    <t>30/11/2022</t>
  </si>
  <si>
    <t>16/12/2022</t>
  </si>
  <si>
    <t>PROVISION FOR MOTOR VEHICLE INSURANCE FOR DFPA 3953</t>
  </si>
  <si>
    <t>PA/112/2022/HQ/NC/08</t>
  </si>
  <si>
    <t>30/8/2022</t>
  </si>
  <si>
    <t>PROVISION FOR SERVICES AND MAINTANANCE OF NM AIST PRINTERS</t>
  </si>
  <si>
    <t>23/8/2022</t>
  </si>
  <si>
    <t>28/8/2022</t>
  </si>
  <si>
    <t>29/9/2022</t>
  </si>
  <si>
    <t>THE 2 POWER COMMUNICATION</t>
  </si>
  <si>
    <t>PA/112/2022/HQ/NC/09</t>
  </si>
  <si>
    <t>20/9/2022</t>
  </si>
  <si>
    <t>24/9/2022</t>
  </si>
  <si>
    <t>PROVISION FOR TRANSPORT SERVICES TO SUPPORT INNOVATION AND ENTEPRENUERSHIP TRAINING</t>
  </si>
  <si>
    <t>22/12/2022</t>
  </si>
  <si>
    <t>26/12/2022</t>
  </si>
  <si>
    <t>30/12/2022</t>
  </si>
  <si>
    <t>PROVISION OF INTERNET SERVICES</t>
  </si>
  <si>
    <t>28/9/2022</t>
  </si>
  <si>
    <t>27/10/2022</t>
  </si>
  <si>
    <t>GADGETRONIX.NET</t>
  </si>
  <si>
    <t>26/11/2022</t>
  </si>
  <si>
    <t>CONSULTANCY</t>
  </si>
  <si>
    <t xml:space="preserve">TENDER FOR DEVELOPMENT OF MONITORING AND EVALUATION SYSTEM </t>
  </si>
  <si>
    <t>IC</t>
  </si>
  <si>
    <t>ABBREVIATION</t>
  </si>
  <si>
    <t xml:space="preserve">IMPLEMENTATION OF ANNUAL PROCUREMENT PLAN REPORT JAN-JUNE 2022
Annual Procurement Plan (APP) is a guiding tool in any Procuring Entity. It is a layout of what should be procured and the methods of procurement to be used. All items to be procured emanate from the approved budget of the Centre. All items/activities with procurement element are included in the plan by consolidating items of similar nature, assigning a common name and then determine the method of procurement focusing on the amount budgeted. Preparation and implementation of the Annual Procurement Plan is mandatory to all procuring entities according to Public Procurement Act No.7 of 2011 and Regulation No. 446 of 2013
 In the Financial Year 2022 CREATES-FNS  prepared its APP which comprises of four parts: -
</t>
  </si>
  <si>
    <t>PROCUREMENT OF DIARIES AND CALENDARS</t>
  </si>
  <si>
    <t>PROCUREMENT OF BUHERI WA AFYA PACKAGES</t>
  </si>
  <si>
    <t>PROCUREMENT OF VARIOUS OFFICE CONSUMABLES</t>
  </si>
  <si>
    <t>SELECTION METHOD</t>
  </si>
  <si>
    <t>PROCUREMENT OF ZKTECO SUPPLY UNIT</t>
  </si>
  <si>
    <t>Not Applicable</t>
  </si>
  <si>
    <t>GENERAL REMARK</t>
  </si>
  <si>
    <t>13/8/2022</t>
  </si>
  <si>
    <t>PAID NOT DELIVERED</t>
  </si>
  <si>
    <t>15/3/2022</t>
  </si>
  <si>
    <t>22/3/2022</t>
  </si>
  <si>
    <t>ENHAKORE VETC</t>
  </si>
  <si>
    <t>BAREFOOT INTERNATIONAL</t>
  </si>
  <si>
    <t>DELIVERED AND INSTALLED</t>
  </si>
  <si>
    <t>RNCT</t>
  </si>
  <si>
    <t>INDIVIDUAL CONSULTANT</t>
  </si>
  <si>
    <t>WORD</t>
  </si>
  <si>
    <t>FREMWORK AGREEMENT</t>
  </si>
  <si>
    <t>FWA</t>
  </si>
  <si>
    <t>GOVERNMENT  PROCUREMENT SERVICES AGENCY</t>
  </si>
  <si>
    <t>MINOR VALUE PROCUREMENT</t>
  </si>
  <si>
    <t>NATIONAL COMPETITIVE TENDERING</t>
  </si>
  <si>
    <t>CO MPETITIVE QUOTATION</t>
  </si>
  <si>
    <t>ICS</t>
  </si>
  <si>
    <t>INDIVIDUAL CONSULTANT  SELECTION</t>
  </si>
  <si>
    <t>RESTRICTED NATIONAL COMPETITIVE TENDERING</t>
  </si>
  <si>
    <t>No records</t>
  </si>
  <si>
    <t>no records</t>
  </si>
  <si>
    <t>15/12/2022</t>
  </si>
  <si>
    <t>17/12/2022</t>
  </si>
  <si>
    <t>31/12/2022</t>
  </si>
  <si>
    <t>1. No Dates for Pre - Qualification, Because it was conducted by the Government Procurement Services Agency (GPSA).
2. No dates for Preparation of Tendering Document, Because The Standard Mini Competition for Framework Tenders issued by GPSA  is being used.
3. No LPO numbers to Procurement via MVP Since Imprests were used.
4. All Procurements carried via Single there was no invitation, Only LPO issued.
5. Tender For Supply of DDI Machines and Tools Show Partial Implementation on the status, Because it is in initial stages of request and invitation on taneps.
6. Selection Method Show Not Applicable for Goods and Non Consultancy except for Consulatancy. 
7. Some Tenders shows Various Suppliers in Column of Supplier, Because Procurement was conducted through Imprest, different suppliers were involved and no LPO issued.
8. Some Tenders are not implemented on their status, because they will be implemented in the remaining months.
9. Framework agreements for Catering and Transport Services does not have proper dates records only LPOs were issued upon requirements.</t>
  </si>
  <si>
    <t>ICT</t>
  </si>
  <si>
    <t>INTERNATIONAL COMPETITIVE TENDERING</t>
  </si>
  <si>
    <t>TENDER FOR PROVISION OF TRANSPORT SERVICE</t>
  </si>
  <si>
    <t>PA/112/2022/HQ/C/01</t>
  </si>
  <si>
    <t>24/2/2022</t>
  </si>
  <si>
    <t>21/4/2022</t>
  </si>
  <si>
    <t>15/4/2022</t>
  </si>
  <si>
    <t>20/4/2022</t>
  </si>
  <si>
    <t>ESTIMATED AMOUNT(TZS)</t>
  </si>
  <si>
    <t>CONTRACT AMOUNT(TZS)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</si>
</sst>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1"/>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sz val="18"/>
      <color theme="1"/>
      <name val="Calibri"/>
      <family val="2"/>
      <scheme val="minor"/>
    </font>
    <font>
      <b/>
      <sz val="18"/>
      <color theme="1"/>
      <name val="Calibri"/>
      <family val="2"/>
      <scheme val="minor"/>
    </font>
    <font>
      <b/>
      <sz val="12"/>
      <color theme="0"/>
      <name val="Calibri"/>
      <family val="2"/>
      <scheme val="minor"/>
    </font>
    <font>
      <sz val="11"/>
      <name val="Calibri"/>
      <family val="2"/>
      <scheme val="minor"/>
    </font>
    <font>
      <b/>
      <sz val="20"/>
      <color theme="0"/>
      <name val="Calibri"/>
      <family val="2"/>
      <scheme val="minor"/>
    </font>
    <font>
      <sz val="36"/>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6">
    <xf numFmtId="0" fontId="0" fillId="0" borderId="0" xfId="0"/>
    <xf numFmtId="0" fontId="2" fillId="4" borderId="11" xfId="0" applyFont="1" applyFill="1" applyBorder="1" applyAlignment="1">
      <alignment wrapText="1"/>
    </xf>
    <xf numFmtId="0" fontId="2" fillId="5" borderId="12" xfId="0" applyFont="1" applyFill="1" applyBorder="1" applyAlignment="1">
      <alignment horizontal="center" vertical="center"/>
    </xf>
    <xf numFmtId="0" fontId="2" fillId="5" borderId="11" xfId="0" applyFont="1" applyFill="1" applyBorder="1" applyAlignment="1">
      <alignment horizontal="center"/>
    </xf>
    <xf numFmtId="0" fontId="5" fillId="0" borderId="13" xfId="0" applyFont="1" applyBorder="1" applyAlignment="1">
      <alignment horizontal="left"/>
    </xf>
    <xf numFmtId="43" fontId="6" fillId="0" borderId="11" xfId="1" applyFont="1" applyBorder="1" applyAlignment="1">
      <alignment horizontal="center"/>
    </xf>
    <xf numFmtId="0" fontId="6" fillId="0" borderId="13" xfId="0" applyFont="1" applyBorder="1" applyAlignment="1">
      <alignment horizontal="left"/>
    </xf>
    <xf numFmtId="43" fontId="6" fillId="0" borderId="11" xfId="0" applyNumberFormat="1" applyFont="1" applyBorder="1" applyAlignment="1">
      <alignment horizontal="center"/>
    </xf>
    <xf numFmtId="0" fontId="0" fillId="0" borderId="11" xfId="0" applyBorder="1"/>
    <xf numFmtId="14" fontId="0" fillId="0" borderId="11" xfId="0" applyNumberFormat="1" applyBorder="1"/>
    <xf numFmtId="0" fontId="0" fillId="0" borderId="11" xfId="0" applyFill="1" applyBorder="1" applyAlignment="1">
      <alignment horizontal="center"/>
    </xf>
    <xf numFmtId="43" fontId="0" fillId="0" borderId="11" xfId="1" applyFont="1" applyBorder="1"/>
    <xf numFmtId="0" fontId="0" fillId="0" borderId="11" xfId="0" applyBorder="1" applyAlignment="1">
      <alignment horizontal="center"/>
    </xf>
    <xf numFmtId="14" fontId="0" fillId="0" borderId="11" xfId="0" applyNumberFormat="1" applyBorder="1" applyAlignment="1">
      <alignment horizontal="center"/>
    </xf>
    <xf numFmtId="0" fontId="6" fillId="0" borderId="8" xfId="0" applyFont="1" applyBorder="1" applyAlignment="1">
      <alignment horizontal="center"/>
    </xf>
    <xf numFmtId="14" fontId="0" fillId="0" borderId="11" xfId="0" applyNumberFormat="1" applyBorder="1" applyAlignment="1">
      <alignment horizontal="center" vertical="center"/>
    </xf>
    <xf numFmtId="0" fontId="0" fillId="0" borderId="11" xfId="0" applyBorder="1" applyAlignment="1">
      <alignment wrapText="1"/>
    </xf>
    <xf numFmtId="0" fontId="0" fillId="0" borderId="11" xfId="0" applyBorder="1" applyAlignment="1">
      <alignment horizontal="center" vertical="center"/>
    </xf>
    <xf numFmtId="0" fontId="0" fillId="0" borderId="11" xfId="0" applyBorder="1" applyAlignment="1">
      <alignment vertical="center"/>
    </xf>
    <xf numFmtId="14" fontId="0" fillId="0" borderId="11" xfId="1" applyNumberFormat="1" applyFont="1" applyBorder="1" applyAlignment="1">
      <alignment horizontal="center" vertical="center"/>
    </xf>
    <xf numFmtId="0" fontId="0" fillId="0" borderId="0" xfId="0" applyBorder="1"/>
    <xf numFmtId="0" fontId="0" fillId="0" borderId="0" xfId="0" applyBorder="1" applyAlignment="1">
      <alignment horizontal="center"/>
    </xf>
    <xf numFmtId="0" fontId="0" fillId="0" borderId="11" xfId="0" applyBorder="1" applyAlignment="1">
      <alignment horizontal="center" vertical="center"/>
    </xf>
    <xf numFmtId="43" fontId="0" fillId="0" borderId="11" xfId="1" applyFont="1" applyBorder="1" applyAlignment="1">
      <alignment horizontal="center" vertical="center"/>
    </xf>
    <xf numFmtId="0" fontId="0" fillId="0" borderId="11" xfId="0" applyBorder="1" applyAlignment="1">
      <alignment horizontal="left"/>
    </xf>
    <xf numFmtId="43" fontId="0" fillId="0" borderId="11" xfId="1" applyFont="1" applyBorder="1" applyAlignment="1">
      <alignment horizontal="center"/>
    </xf>
    <xf numFmtId="0" fontId="0" fillId="0" borderId="11" xfId="0" applyBorder="1" applyAlignment="1">
      <alignment horizontal="center" wrapText="1"/>
    </xf>
    <xf numFmtId="0" fontId="0" fillId="0" borderId="11" xfId="0" applyNumberFormat="1" applyBorder="1" applyAlignment="1">
      <alignment wrapText="1"/>
    </xf>
    <xf numFmtId="14" fontId="0" fillId="0" borderId="11" xfId="1" applyNumberFormat="1" applyFont="1" applyFill="1" applyBorder="1" applyAlignment="1">
      <alignment horizontal="center" vertical="center"/>
    </xf>
    <xf numFmtId="0" fontId="0" fillId="0" borderId="11" xfId="0" applyBorder="1" applyAlignment="1">
      <alignment horizontal="center"/>
    </xf>
    <xf numFmtId="0" fontId="9" fillId="2" borderId="11" xfId="0" applyFont="1" applyFill="1" applyBorder="1"/>
    <xf numFmtId="0" fontId="6" fillId="0" borderId="11" xfId="0" applyFont="1" applyBorder="1" applyAlignment="1">
      <alignment horizontal="center"/>
    </xf>
    <xf numFmtId="0" fontId="0" fillId="0" borderId="11" xfId="0" applyBorder="1" applyAlignment="1">
      <alignment horizontal="center" vertical="center"/>
    </xf>
    <xf numFmtId="0" fontId="0" fillId="0" borderId="11" xfId="0" applyBorder="1" applyAlignment="1">
      <alignment horizontal="center"/>
    </xf>
    <xf numFmtId="0" fontId="0" fillId="0" borderId="11" xfId="0" applyFill="1" applyBorder="1"/>
    <xf numFmtId="14" fontId="8" fillId="0" borderId="11" xfId="0" applyNumberFormat="1" applyFont="1" applyBorder="1" applyAlignment="1">
      <alignment horizontal="center"/>
    </xf>
    <xf numFmtId="0" fontId="0" fillId="0" borderId="11" xfId="0" applyBorder="1" applyAlignment="1">
      <alignment horizontal="center" vertical="center"/>
    </xf>
    <xf numFmtId="0" fontId="0" fillId="0" borderId="11" xfId="0" applyBorder="1" applyAlignment="1">
      <alignment horizontal="left" wrapText="1"/>
    </xf>
    <xf numFmtId="0" fontId="0" fillId="0" borderId="11" xfId="0" applyBorder="1" applyAlignment="1">
      <alignment horizontal="center"/>
    </xf>
    <xf numFmtId="0" fontId="0" fillId="0" borderId="11" xfId="0" applyBorder="1" applyAlignment="1">
      <alignment horizontal="center" wrapText="1"/>
    </xf>
    <xf numFmtId="0" fontId="0" fillId="0" borderId="11" xfId="0" applyBorder="1" applyAlignment="1">
      <alignment horizontal="left"/>
    </xf>
    <xf numFmtId="0" fontId="0" fillId="0" borderId="11" xfId="0" applyBorder="1" applyAlignment="1">
      <alignment horizontal="left" vertical="center" wrapText="1"/>
    </xf>
    <xf numFmtId="0" fontId="0" fillId="0" borderId="11" xfId="0" applyBorder="1" applyAlignment="1">
      <alignment horizontal="center" vertical="center" wrapText="1"/>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0" borderId="12" xfId="0" applyNumberFormat="1" applyBorder="1" applyAlignment="1">
      <alignment horizontal="center" vertical="center"/>
    </xf>
    <xf numFmtId="0" fontId="0" fillId="0" borderId="11" xfId="0" applyBorder="1" applyAlignment="1">
      <alignment vertical="center" wrapText="1"/>
    </xf>
    <xf numFmtId="0" fontId="0" fillId="0" borderId="9" xfId="0" applyBorder="1" applyAlignment="1">
      <alignment horizontal="center"/>
    </xf>
    <xf numFmtId="0" fontId="0" fillId="0" borderId="12" xfId="0" applyBorder="1" applyAlignment="1">
      <alignment horizontal="center"/>
    </xf>
    <xf numFmtId="0" fontId="9" fillId="2" borderId="14" xfId="0" applyFont="1" applyFill="1" applyBorder="1" applyAlignment="1">
      <alignment horizontal="left"/>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wrapText="1"/>
    </xf>
    <xf numFmtId="0" fontId="0" fillId="0" borderId="12" xfId="0" applyBorder="1" applyAlignment="1">
      <alignment horizontal="center" wrapText="1"/>
    </xf>
    <xf numFmtId="0" fontId="9" fillId="2" borderId="7" xfId="0" applyFont="1" applyFill="1" applyBorder="1" applyAlignment="1">
      <alignment horizontal="left"/>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pplyAlignment="1">
      <alignment horizontal="center"/>
    </xf>
    <xf numFmtId="0" fontId="2" fillId="3" borderId="9" xfId="0" applyFont="1" applyFill="1" applyBorder="1" applyAlignment="1">
      <alignment vertical="center" wrapText="1"/>
    </xf>
    <xf numFmtId="0" fontId="2" fillId="3" borderId="12" xfId="0" applyFont="1" applyFill="1" applyBorder="1" applyAlignment="1">
      <alignment vertical="center" wrapText="1"/>
    </xf>
    <xf numFmtId="0" fontId="0" fillId="0" borderId="11" xfId="0" applyBorder="1" applyAlignment="1">
      <alignment horizontal="left" vertical="center"/>
    </xf>
    <xf numFmtId="0" fontId="4" fillId="2" borderId="11" xfId="0" applyFont="1" applyFill="1" applyBorder="1" applyAlignment="1">
      <alignment horizontal="center"/>
    </xf>
    <xf numFmtId="0" fontId="4" fillId="2" borderId="9" xfId="0" applyFont="1" applyFill="1" applyBorder="1" applyAlignment="1">
      <alignment vertical="center" wrapText="1"/>
    </xf>
    <xf numFmtId="0" fontId="4" fillId="2" borderId="12" xfId="0" applyFont="1" applyFill="1" applyBorder="1" applyAlignment="1">
      <alignment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Border="1" applyAlignment="1">
      <alignment horizontal="center" vertical="top" wrapText="1"/>
    </xf>
    <xf numFmtId="0" fontId="5" fillId="0" borderId="8" xfId="0" applyFont="1" applyBorder="1" applyAlignment="1">
      <alignment horizontal="center" vertical="top"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7" fillId="2" borderId="0" xfId="0" applyFont="1" applyFill="1" applyAlignment="1">
      <alignment horizontal="center"/>
    </xf>
    <xf numFmtId="0" fontId="4" fillId="2"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49" fontId="10" fillId="6" borderId="9" xfId="1" applyNumberFormat="1" applyFont="1" applyFill="1" applyBorder="1" applyAlignment="1">
      <alignment vertical="top" wrapText="1"/>
    </xf>
    <xf numFmtId="49" fontId="10" fillId="6" borderId="10" xfId="1" applyNumberFormat="1" applyFont="1" applyFill="1" applyBorder="1" applyAlignment="1">
      <alignment vertical="top" wrapText="1"/>
    </xf>
    <xf numFmtId="49" fontId="10" fillId="6" borderId="12" xfId="1" applyNumberFormat="1"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280035</xdr:colOff>
      <xdr:row>3</xdr:row>
      <xdr:rowOff>95250</xdr:rowOff>
    </xdr:from>
    <xdr:to>
      <xdr:col>20</xdr:col>
      <xdr:colOff>666538</xdr:colOff>
      <xdr:row>14</xdr:row>
      <xdr:rowOff>120015</xdr:rowOff>
    </xdr:to>
    <xdr:pic>
      <xdr:nvPicPr>
        <xdr:cNvPr id="2" name="Picture 1" descr="logo-small-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99915" y="643890"/>
          <a:ext cx="2078143" cy="2036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3175635</xdr:colOff>
      <xdr:row>3</xdr:row>
      <xdr:rowOff>0</xdr:rowOff>
    </xdr:from>
    <xdr:to>
      <xdr:col>9</xdr:col>
      <xdr:colOff>540578</xdr:colOff>
      <xdr:row>15</xdr:row>
      <xdr:rowOff>148589</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56655" y="548640"/>
          <a:ext cx="3095183" cy="2343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E121"/>
  <sheetViews>
    <sheetView tabSelected="1" topLeftCell="J18" zoomScale="60" zoomScaleNormal="60" workbookViewId="0">
      <selection activeCell="S44" sqref="S44"/>
    </sheetView>
  </sheetViews>
  <sheetFormatPr defaultRowHeight="14.4" x14ac:dyDescent="0.3"/>
  <cols>
    <col min="2" max="2" width="71.33203125" bestFit="1" customWidth="1"/>
    <col min="3" max="3" width="24.6640625" customWidth="1"/>
    <col min="6" max="6" width="107.44140625" bestFit="1" customWidth="1"/>
    <col min="7" max="7" width="54.33203125" bestFit="1" customWidth="1"/>
    <col min="8" max="8" width="32.33203125" bestFit="1" customWidth="1"/>
    <col min="9" max="9" width="32.33203125" customWidth="1"/>
    <col min="10" max="10" width="23.5546875" bestFit="1" customWidth="1"/>
    <col min="11" max="11" width="19.88671875" bestFit="1" customWidth="1"/>
    <col min="12" max="12" width="12.44140625" customWidth="1"/>
    <col min="13" max="13" width="17.44140625" bestFit="1" customWidth="1"/>
    <col min="14" max="14" width="17.5546875" bestFit="1" customWidth="1"/>
    <col min="15" max="15" width="9.5546875" bestFit="1" customWidth="1"/>
    <col min="16" max="16" width="10.88671875" customWidth="1"/>
    <col min="17" max="17" width="16.77734375" bestFit="1" customWidth="1"/>
    <col min="18" max="18" width="10.33203125" customWidth="1"/>
    <col min="19" max="19" width="14.109375" customWidth="1"/>
    <col min="20" max="21" width="10.5546875" bestFit="1" customWidth="1"/>
    <col min="22" max="22" width="12.109375" bestFit="1" customWidth="1"/>
    <col min="23" max="23" width="12.44140625" customWidth="1"/>
    <col min="24" max="24" width="13.77734375" customWidth="1"/>
    <col min="25" max="25" width="15.109375" customWidth="1"/>
    <col min="26" max="26" width="50.109375" bestFit="1" customWidth="1"/>
    <col min="27" max="27" width="50.44140625" bestFit="1" customWidth="1"/>
    <col min="28" max="28" width="24.77734375" bestFit="1" customWidth="1"/>
    <col min="29" max="29" width="24.44140625" bestFit="1" customWidth="1"/>
    <col min="30" max="30" width="247.6640625" bestFit="1" customWidth="1"/>
    <col min="31" max="31" width="191.44140625" bestFit="1" customWidth="1"/>
  </cols>
  <sheetData>
    <row r="1" spans="1:31" ht="14.4" customHeight="1" x14ac:dyDescent="0.3">
      <c r="A1" s="77" t="s">
        <v>54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9"/>
    </row>
    <row r="2" spans="1:31" x14ac:dyDescent="0.3">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2"/>
    </row>
    <row r="3" spans="1:31"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2"/>
    </row>
    <row r="4" spans="1:31"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2"/>
    </row>
    <row r="5" spans="1:31"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2"/>
    </row>
    <row r="6" spans="1:31"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2"/>
    </row>
    <row r="7" spans="1:31"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2"/>
    </row>
    <row r="8" spans="1:31" x14ac:dyDescent="0.3">
      <c r="A8" s="80"/>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2"/>
    </row>
    <row r="9" spans="1:31" x14ac:dyDescent="0.3">
      <c r="A9" s="80"/>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2"/>
    </row>
    <row r="10" spans="1:31" x14ac:dyDescent="0.3">
      <c r="A10" s="80"/>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2"/>
    </row>
    <row r="11" spans="1:31" x14ac:dyDescent="0.3">
      <c r="A11" s="80"/>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2"/>
    </row>
    <row r="12" spans="1:31" x14ac:dyDescent="0.3">
      <c r="A12" s="80"/>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2"/>
    </row>
    <row r="13" spans="1:31" x14ac:dyDescent="0.3">
      <c r="A13" s="80"/>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2"/>
    </row>
    <row r="14" spans="1:31" x14ac:dyDescent="0.3">
      <c r="A14" s="80"/>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2"/>
    </row>
    <row r="15" spans="1:31" x14ac:dyDescent="0.3">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2"/>
    </row>
    <row r="16" spans="1:31" x14ac:dyDescent="0.3">
      <c r="A16" s="83"/>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5"/>
    </row>
    <row r="17" spans="1:31" ht="14.4" customHeight="1" x14ac:dyDescent="0.3">
      <c r="A17" s="86" t="s">
        <v>243</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8"/>
    </row>
    <row r="18" spans="1:31" ht="115.2" customHeight="1" x14ac:dyDescent="0.3">
      <c r="A18" s="89"/>
      <c r="B18" s="90"/>
      <c r="C18" s="90"/>
      <c r="D18" s="90"/>
      <c r="E18" s="90"/>
      <c r="F18" s="90"/>
      <c r="G18" s="90"/>
      <c r="H18" s="90"/>
      <c r="I18" s="91"/>
      <c r="J18" s="90"/>
      <c r="K18" s="90"/>
      <c r="L18" s="90"/>
      <c r="M18" s="90"/>
      <c r="N18" s="90"/>
      <c r="O18" s="90"/>
      <c r="P18" s="90"/>
      <c r="Q18" s="90"/>
      <c r="R18" s="90"/>
      <c r="S18" s="90"/>
      <c r="T18" s="90"/>
      <c r="U18" s="90"/>
      <c r="V18" s="90"/>
      <c r="W18" s="90"/>
      <c r="X18" s="90"/>
      <c r="Y18" s="90"/>
      <c r="Z18" s="90"/>
      <c r="AA18" s="90"/>
      <c r="AB18" s="90"/>
      <c r="AC18" s="90"/>
      <c r="AD18" s="90"/>
      <c r="AE18" s="92"/>
    </row>
    <row r="19" spans="1:31" ht="23.4" x14ac:dyDescent="0.45">
      <c r="A19" s="93"/>
      <c r="B19" s="93"/>
      <c r="C19" s="93"/>
      <c r="D19" s="93"/>
      <c r="E19" s="93"/>
      <c r="F19" s="94"/>
      <c r="G19" s="14" t="s">
        <v>47</v>
      </c>
      <c r="H19" s="31" t="s">
        <v>48</v>
      </c>
      <c r="I19" s="110"/>
      <c r="J19" s="99"/>
      <c r="K19" s="99"/>
      <c r="L19" s="99"/>
      <c r="M19" s="99"/>
      <c r="N19" s="99"/>
      <c r="O19" s="99"/>
      <c r="P19" s="99"/>
      <c r="Q19" s="99"/>
      <c r="R19" s="99"/>
      <c r="S19" s="99"/>
      <c r="T19" s="99"/>
      <c r="U19" s="99"/>
      <c r="V19" s="99"/>
      <c r="W19" s="99"/>
      <c r="X19" s="99"/>
      <c r="Y19" s="99"/>
      <c r="Z19" s="99"/>
      <c r="AA19" s="99"/>
      <c r="AB19" s="99"/>
      <c r="AC19" s="99"/>
      <c r="AD19" s="99"/>
      <c r="AE19" s="100"/>
    </row>
    <row r="20" spans="1:31" ht="23.4" x14ac:dyDescent="0.45">
      <c r="A20" s="95"/>
      <c r="B20" s="95"/>
      <c r="C20" s="95"/>
      <c r="D20" s="95"/>
      <c r="E20" s="95"/>
      <c r="F20" s="96"/>
      <c r="G20" s="4" t="s">
        <v>49</v>
      </c>
      <c r="H20" s="5">
        <f>G32+G38+G40+G42+G44+G46+G48+G50+G52+G55+G59+G61+G63+G65</f>
        <v>1792386978</v>
      </c>
      <c r="I20" s="111"/>
      <c r="J20" s="101"/>
      <c r="K20" s="101"/>
      <c r="L20" s="101"/>
      <c r="M20" s="101"/>
      <c r="N20" s="101"/>
      <c r="O20" s="101"/>
      <c r="P20" s="101"/>
      <c r="Q20" s="101"/>
      <c r="R20" s="101"/>
      <c r="S20" s="101"/>
      <c r="T20" s="101"/>
      <c r="U20" s="101"/>
      <c r="V20" s="101"/>
      <c r="W20" s="101"/>
      <c r="X20" s="101"/>
      <c r="Y20" s="101"/>
      <c r="Z20" s="101"/>
      <c r="AA20" s="101"/>
      <c r="AB20" s="101"/>
      <c r="AC20" s="101"/>
      <c r="AD20" s="101"/>
      <c r="AE20" s="102"/>
    </row>
    <row r="21" spans="1:31" ht="23.4" x14ac:dyDescent="0.45">
      <c r="A21" s="95"/>
      <c r="B21" s="95"/>
      <c r="C21" s="95"/>
      <c r="D21" s="95"/>
      <c r="E21" s="95"/>
      <c r="F21" s="96"/>
      <c r="G21" s="4" t="s">
        <v>50</v>
      </c>
      <c r="H21" s="5">
        <v>0</v>
      </c>
      <c r="I21" s="111"/>
      <c r="J21" s="101"/>
      <c r="K21" s="101"/>
      <c r="L21" s="101"/>
      <c r="M21" s="101"/>
      <c r="N21" s="101"/>
      <c r="O21" s="101"/>
      <c r="P21" s="101"/>
      <c r="Q21" s="101"/>
      <c r="R21" s="101"/>
      <c r="S21" s="101"/>
      <c r="T21" s="101"/>
      <c r="U21" s="101"/>
      <c r="V21" s="101"/>
      <c r="W21" s="101"/>
      <c r="X21" s="101"/>
      <c r="Y21" s="101"/>
      <c r="Z21" s="101"/>
      <c r="AA21" s="101"/>
      <c r="AB21" s="101"/>
      <c r="AC21" s="101"/>
      <c r="AD21" s="101"/>
      <c r="AE21" s="102"/>
    </row>
    <row r="22" spans="1:31" ht="23.4" x14ac:dyDescent="0.45">
      <c r="A22" s="95"/>
      <c r="B22" s="95"/>
      <c r="C22" s="95"/>
      <c r="D22" s="95"/>
      <c r="E22" s="95"/>
      <c r="F22" s="96"/>
      <c r="G22" s="4" t="s">
        <v>51</v>
      </c>
      <c r="H22" s="5">
        <f>G68+G78+G80+G92+G94+G96+G99+G101+G103+G105</f>
        <v>394958500</v>
      </c>
      <c r="I22" s="111"/>
      <c r="J22" s="101"/>
      <c r="K22" s="101"/>
      <c r="L22" s="101"/>
      <c r="M22" s="101"/>
      <c r="N22" s="101"/>
      <c r="O22" s="101"/>
      <c r="P22" s="101"/>
      <c r="Q22" s="101"/>
      <c r="R22" s="101"/>
      <c r="S22" s="101"/>
      <c r="T22" s="101"/>
      <c r="U22" s="101"/>
      <c r="V22" s="101"/>
      <c r="W22" s="101"/>
      <c r="X22" s="101"/>
      <c r="Y22" s="101"/>
      <c r="Z22" s="101"/>
      <c r="AA22" s="101"/>
      <c r="AB22" s="101"/>
      <c r="AC22" s="101"/>
      <c r="AD22" s="101"/>
      <c r="AE22" s="102"/>
    </row>
    <row r="23" spans="1:31" ht="23.4" x14ac:dyDescent="0.45">
      <c r="A23" s="95"/>
      <c r="B23" s="95"/>
      <c r="C23" s="95"/>
      <c r="D23" s="95"/>
      <c r="E23" s="95"/>
      <c r="F23" s="96"/>
      <c r="G23" s="4" t="s">
        <v>52</v>
      </c>
      <c r="H23" s="5">
        <f>G108</f>
        <v>10825000</v>
      </c>
      <c r="I23" s="111"/>
      <c r="J23" s="101"/>
      <c r="K23" s="101"/>
      <c r="L23" s="101"/>
      <c r="M23" s="101"/>
      <c r="N23" s="101"/>
      <c r="O23" s="101"/>
      <c r="P23" s="101"/>
      <c r="Q23" s="101"/>
      <c r="R23" s="101"/>
      <c r="S23" s="101"/>
      <c r="T23" s="101"/>
      <c r="U23" s="101"/>
      <c r="V23" s="101"/>
      <c r="W23" s="101"/>
      <c r="X23" s="101"/>
      <c r="Y23" s="101"/>
      <c r="Z23" s="101"/>
      <c r="AA23" s="101"/>
      <c r="AB23" s="101"/>
      <c r="AC23" s="101"/>
      <c r="AD23" s="101"/>
      <c r="AE23" s="102"/>
    </row>
    <row r="24" spans="1:31" ht="23.4" x14ac:dyDescent="0.45">
      <c r="A24" s="97"/>
      <c r="B24" s="97"/>
      <c r="C24" s="97"/>
      <c r="D24" s="97"/>
      <c r="E24" s="97"/>
      <c r="F24" s="98"/>
      <c r="G24" s="6" t="s">
        <v>53</v>
      </c>
      <c r="H24" s="7">
        <f>H20+H21+H22+H23</f>
        <v>2198170478</v>
      </c>
      <c r="I24" s="112"/>
      <c r="J24" s="103"/>
      <c r="K24" s="103"/>
      <c r="L24" s="103"/>
      <c r="M24" s="103"/>
      <c r="N24" s="103"/>
      <c r="O24" s="103"/>
      <c r="P24" s="103"/>
      <c r="Q24" s="103"/>
      <c r="R24" s="103"/>
      <c r="S24" s="103"/>
      <c r="T24" s="103"/>
      <c r="U24" s="103"/>
      <c r="V24" s="103"/>
      <c r="W24" s="103"/>
      <c r="X24" s="103"/>
      <c r="Y24" s="103"/>
      <c r="Z24" s="103"/>
      <c r="AA24" s="103"/>
      <c r="AB24" s="103"/>
      <c r="AC24" s="103"/>
      <c r="AD24" s="103"/>
      <c r="AE24" s="104"/>
    </row>
    <row r="25" spans="1:31" ht="15.6" x14ac:dyDescent="0.3">
      <c r="A25" s="105" t="s">
        <v>14</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row>
    <row r="26" spans="1:31" ht="25.8" x14ac:dyDescent="0.5">
      <c r="A26" s="55" t="s">
        <v>56</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row>
    <row r="27" spans="1:31" x14ac:dyDescent="0.3">
      <c r="A27" s="56" t="s">
        <v>0</v>
      </c>
      <c r="B27" s="56" t="s">
        <v>15</v>
      </c>
      <c r="C27" s="56" t="s">
        <v>16</v>
      </c>
      <c r="D27" s="56" t="s">
        <v>17</v>
      </c>
      <c r="E27" s="107" t="s">
        <v>18</v>
      </c>
      <c r="F27" s="107" t="s">
        <v>57</v>
      </c>
      <c r="G27" s="61" t="s">
        <v>19</v>
      </c>
      <c r="H27" s="62"/>
      <c r="I27" s="63"/>
      <c r="J27" s="107" t="s">
        <v>20</v>
      </c>
      <c r="K27" s="61" t="s">
        <v>21</v>
      </c>
      <c r="L27" s="62"/>
      <c r="M27" s="62"/>
      <c r="N27" s="62"/>
      <c r="O27" s="62"/>
      <c r="P27" s="63"/>
      <c r="Q27" s="61" t="s">
        <v>22</v>
      </c>
      <c r="R27" s="63"/>
      <c r="S27" s="61" t="s">
        <v>23</v>
      </c>
      <c r="T27" s="62"/>
      <c r="U27" s="62"/>
      <c r="V27" s="63"/>
      <c r="W27" s="61" t="s">
        <v>24</v>
      </c>
      <c r="X27" s="62"/>
      <c r="Y27" s="62"/>
      <c r="Z27" s="62"/>
      <c r="AA27" s="62"/>
      <c r="AB27" s="62"/>
      <c r="AC27" s="63"/>
      <c r="AD27" s="61" t="s">
        <v>250</v>
      </c>
    </row>
    <row r="28" spans="1:31" x14ac:dyDescent="0.3">
      <c r="A28" s="57"/>
      <c r="B28" s="57"/>
      <c r="C28" s="57"/>
      <c r="D28" s="57"/>
      <c r="E28" s="108"/>
      <c r="F28" s="108"/>
      <c r="G28" s="64"/>
      <c r="H28" s="65"/>
      <c r="I28" s="66"/>
      <c r="J28" s="108"/>
      <c r="K28" s="74"/>
      <c r="L28" s="75"/>
      <c r="M28" s="75"/>
      <c r="N28" s="75"/>
      <c r="O28" s="75"/>
      <c r="P28" s="76"/>
      <c r="Q28" s="74"/>
      <c r="R28" s="76"/>
      <c r="S28" s="74"/>
      <c r="T28" s="75"/>
      <c r="U28" s="75"/>
      <c r="V28" s="76"/>
      <c r="W28" s="74"/>
      <c r="X28" s="75"/>
      <c r="Y28" s="75"/>
      <c r="Z28" s="75"/>
      <c r="AA28" s="75"/>
      <c r="AB28" s="75"/>
      <c r="AC28" s="76"/>
      <c r="AD28" s="64"/>
    </row>
    <row r="29" spans="1:31" x14ac:dyDescent="0.3">
      <c r="A29" s="57"/>
      <c r="B29" s="57"/>
      <c r="C29" s="57"/>
      <c r="D29" s="57"/>
      <c r="E29" s="108"/>
      <c r="F29" s="108"/>
      <c r="G29" s="106" t="s">
        <v>284</v>
      </c>
      <c r="H29" s="72" t="s">
        <v>1</v>
      </c>
      <c r="I29" s="59" t="s">
        <v>247</v>
      </c>
      <c r="J29" s="108"/>
      <c r="K29" s="67" t="s">
        <v>25</v>
      </c>
      <c r="L29" s="67"/>
      <c r="M29" s="67" t="s">
        <v>26</v>
      </c>
      <c r="N29" s="67"/>
      <c r="O29" s="67" t="s">
        <v>27</v>
      </c>
      <c r="P29" s="67"/>
      <c r="Q29" s="68" t="s">
        <v>28</v>
      </c>
      <c r="R29" s="68" t="s">
        <v>29</v>
      </c>
      <c r="S29" s="71" t="s">
        <v>30</v>
      </c>
      <c r="T29" s="71"/>
      <c r="U29" s="71" t="s">
        <v>31</v>
      </c>
      <c r="V29" s="71"/>
      <c r="W29" s="72" t="s">
        <v>32</v>
      </c>
      <c r="X29" s="72" t="s">
        <v>33</v>
      </c>
      <c r="Y29" s="106" t="s">
        <v>3</v>
      </c>
      <c r="Z29" s="72" t="s">
        <v>34</v>
      </c>
      <c r="AA29" s="106" t="s">
        <v>285</v>
      </c>
      <c r="AB29" s="72" t="s">
        <v>35</v>
      </c>
      <c r="AC29" s="106" t="s">
        <v>36</v>
      </c>
      <c r="AD29" s="64"/>
    </row>
    <row r="30" spans="1:31" ht="48.6" x14ac:dyDescent="0.3">
      <c r="A30" s="58"/>
      <c r="B30" s="58"/>
      <c r="C30" s="58"/>
      <c r="D30" s="58"/>
      <c r="E30" s="109"/>
      <c r="F30" s="109"/>
      <c r="G30" s="60"/>
      <c r="H30" s="73"/>
      <c r="I30" s="60"/>
      <c r="J30" s="109"/>
      <c r="K30" s="1" t="s">
        <v>37</v>
      </c>
      <c r="L30" s="1" t="s">
        <v>29</v>
      </c>
      <c r="M30" s="1" t="s">
        <v>2</v>
      </c>
      <c r="N30" s="1" t="s">
        <v>38</v>
      </c>
      <c r="O30" s="1" t="s">
        <v>39</v>
      </c>
      <c r="P30" s="1" t="s">
        <v>29</v>
      </c>
      <c r="Q30" s="69"/>
      <c r="R30" s="69"/>
      <c r="S30" s="1" t="s">
        <v>40</v>
      </c>
      <c r="T30" s="1" t="s">
        <v>41</v>
      </c>
      <c r="U30" s="1" t="s">
        <v>42</v>
      </c>
      <c r="V30" s="1" t="s">
        <v>29</v>
      </c>
      <c r="W30" s="73"/>
      <c r="X30" s="73"/>
      <c r="Y30" s="60"/>
      <c r="Z30" s="73"/>
      <c r="AA30" s="60"/>
      <c r="AB30" s="73"/>
      <c r="AC30" s="60"/>
      <c r="AD30" s="64"/>
    </row>
    <row r="31" spans="1:31" x14ac:dyDescent="0.3">
      <c r="A31" s="2"/>
      <c r="B31" s="3">
        <v>1</v>
      </c>
      <c r="C31" s="3">
        <v>2</v>
      </c>
      <c r="D31" s="3">
        <v>3</v>
      </c>
      <c r="E31" s="3">
        <v>4</v>
      </c>
      <c r="F31" s="3">
        <v>5</v>
      </c>
      <c r="G31" s="3">
        <v>6</v>
      </c>
      <c r="H31" s="3">
        <v>7</v>
      </c>
      <c r="I31" s="3">
        <v>8</v>
      </c>
      <c r="J31" s="3">
        <v>9</v>
      </c>
      <c r="K31" s="3">
        <v>10</v>
      </c>
      <c r="L31" s="3">
        <v>11</v>
      </c>
      <c r="M31" s="3">
        <v>12</v>
      </c>
      <c r="N31" s="3">
        <v>13</v>
      </c>
      <c r="O31" s="3">
        <v>14</v>
      </c>
      <c r="P31" s="3">
        <v>15</v>
      </c>
      <c r="Q31" s="3">
        <v>16</v>
      </c>
      <c r="R31" s="3">
        <v>17</v>
      </c>
      <c r="S31" s="3">
        <v>18</v>
      </c>
      <c r="T31" s="3">
        <v>19</v>
      </c>
      <c r="U31" s="3">
        <v>20</v>
      </c>
      <c r="V31" s="3">
        <v>21</v>
      </c>
      <c r="W31" s="3">
        <v>22</v>
      </c>
      <c r="X31" s="3">
        <v>23</v>
      </c>
      <c r="Y31" s="3">
        <v>24</v>
      </c>
      <c r="Z31" s="3">
        <v>25</v>
      </c>
      <c r="AA31" s="3">
        <v>26</v>
      </c>
      <c r="AB31" s="3">
        <v>27</v>
      </c>
      <c r="AC31" s="3">
        <v>28</v>
      </c>
      <c r="AD31" s="64"/>
    </row>
    <row r="32" spans="1:31" x14ac:dyDescent="0.3">
      <c r="A32" s="36">
        <v>1</v>
      </c>
      <c r="B32" s="46" t="s">
        <v>5</v>
      </c>
      <c r="C32" s="46" t="s">
        <v>58</v>
      </c>
      <c r="D32" s="36">
        <v>1</v>
      </c>
      <c r="E32" s="17" t="s">
        <v>80</v>
      </c>
      <c r="F32" s="18"/>
      <c r="G32" s="43">
        <v>23110000</v>
      </c>
      <c r="H32" s="22" t="s">
        <v>44</v>
      </c>
      <c r="I32" s="22" t="s">
        <v>249</v>
      </c>
      <c r="J32" s="13">
        <v>44568</v>
      </c>
      <c r="K32" s="8"/>
      <c r="L32" s="8"/>
      <c r="M32" s="8"/>
      <c r="N32" s="8"/>
      <c r="O32" s="8"/>
      <c r="P32" s="8"/>
      <c r="Q32" s="8"/>
      <c r="R32" s="8"/>
      <c r="S32" s="32" t="s">
        <v>81</v>
      </c>
      <c r="T32" s="15">
        <v>44594</v>
      </c>
      <c r="U32" s="15">
        <v>44622</v>
      </c>
      <c r="V32" s="15">
        <v>44744</v>
      </c>
      <c r="W32" s="17" t="s">
        <v>82</v>
      </c>
      <c r="X32" s="17" t="s">
        <v>83</v>
      </c>
      <c r="Y32" s="22"/>
      <c r="Z32" s="22"/>
      <c r="AA32" s="23"/>
      <c r="AB32" s="19">
        <v>44594</v>
      </c>
      <c r="AC32" s="19"/>
      <c r="AD32" s="8"/>
    </row>
    <row r="33" spans="1:30" ht="14.4" customHeight="1" x14ac:dyDescent="0.3">
      <c r="A33" s="36"/>
      <c r="B33" s="46"/>
      <c r="C33" s="46"/>
      <c r="D33" s="36"/>
      <c r="E33" s="12" t="s">
        <v>45</v>
      </c>
      <c r="F33" s="8" t="s">
        <v>244</v>
      </c>
      <c r="G33" s="44"/>
      <c r="H33" s="22" t="s">
        <v>44</v>
      </c>
      <c r="I33" s="22" t="s">
        <v>249</v>
      </c>
      <c r="J33" s="13">
        <f t="shared" ref="J33:J39" si="0">J32</f>
        <v>44568</v>
      </c>
      <c r="K33" s="8"/>
      <c r="L33" s="8"/>
      <c r="M33" s="8"/>
      <c r="N33" s="8"/>
      <c r="O33" s="8"/>
      <c r="P33" s="8"/>
      <c r="Q33" s="8"/>
      <c r="R33" s="8"/>
      <c r="S33" s="32" t="s">
        <v>84</v>
      </c>
      <c r="T33" s="32" t="s">
        <v>85</v>
      </c>
      <c r="U33" s="32" t="s">
        <v>86</v>
      </c>
      <c r="V33" s="32" t="s">
        <v>87</v>
      </c>
      <c r="W33" s="8"/>
      <c r="X33" s="8"/>
      <c r="Y33" s="29">
        <v>13425</v>
      </c>
      <c r="Z33" s="22" t="s">
        <v>89</v>
      </c>
      <c r="AA33" s="23">
        <v>1450000</v>
      </c>
      <c r="AB33" s="23" t="s">
        <v>90</v>
      </c>
      <c r="AC33" s="19" t="s">
        <v>93</v>
      </c>
      <c r="AD33" s="113" t="s">
        <v>275</v>
      </c>
    </row>
    <row r="34" spans="1:30" ht="14.4" customHeight="1" x14ac:dyDescent="0.3">
      <c r="A34" s="36"/>
      <c r="B34" s="46"/>
      <c r="C34" s="46"/>
      <c r="D34" s="36"/>
      <c r="E34" s="12" t="s">
        <v>45</v>
      </c>
      <c r="F34" s="20" t="s">
        <v>91</v>
      </c>
      <c r="G34" s="44"/>
      <c r="H34" s="22" t="s">
        <v>55</v>
      </c>
      <c r="I34" s="22" t="s">
        <v>249</v>
      </c>
      <c r="J34" s="13">
        <f t="shared" si="0"/>
        <v>44568</v>
      </c>
      <c r="K34" s="8"/>
      <c r="L34" s="8"/>
      <c r="M34" s="8"/>
      <c r="N34" s="8"/>
      <c r="O34" s="8"/>
      <c r="P34" s="8"/>
      <c r="Q34" s="8"/>
      <c r="R34" s="8"/>
      <c r="S34" s="32"/>
      <c r="T34" s="32"/>
      <c r="U34" s="32"/>
      <c r="V34" s="32"/>
      <c r="W34" s="8"/>
      <c r="X34" s="8"/>
      <c r="Y34" s="21">
        <v>13487</v>
      </c>
      <c r="Z34" s="22" t="s">
        <v>63</v>
      </c>
      <c r="AA34" s="23">
        <v>73500</v>
      </c>
      <c r="AB34" s="21" t="s">
        <v>92</v>
      </c>
      <c r="AC34" s="19" t="s">
        <v>93</v>
      </c>
      <c r="AD34" s="114"/>
    </row>
    <row r="35" spans="1:30" ht="14.4" customHeight="1" x14ac:dyDescent="0.3">
      <c r="A35" s="36"/>
      <c r="B35" s="46"/>
      <c r="C35" s="46"/>
      <c r="D35" s="36"/>
      <c r="E35" s="12" t="s">
        <v>45</v>
      </c>
      <c r="F35" s="8" t="s">
        <v>245</v>
      </c>
      <c r="G35" s="44"/>
      <c r="H35" s="29" t="s">
        <v>55</v>
      </c>
      <c r="I35" s="22" t="s">
        <v>249</v>
      </c>
      <c r="J35" s="13">
        <f t="shared" si="0"/>
        <v>44568</v>
      </c>
      <c r="K35" s="8"/>
      <c r="L35" s="8"/>
      <c r="M35" s="8"/>
      <c r="N35" s="8"/>
      <c r="O35" s="8"/>
      <c r="P35" s="8"/>
      <c r="Q35" s="8"/>
      <c r="R35" s="8"/>
      <c r="S35" s="33"/>
      <c r="T35" s="33"/>
      <c r="U35" s="33"/>
      <c r="V35" s="33"/>
      <c r="W35" s="8"/>
      <c r="X35" s="8"/>
      <c r="Y35" s="29"/>
      <c r="Z35" s="29" t="s">
        <v>94</v>
      </c>
      <c r="AA35" s="25">
        <v>1500000</v>
      </c>
      <c r="AB35" s="29"/>
      <c r="AC35" s="19" t="s">
        <v>93</v>
      </c>
      <c r="AD35" s="114"/>
    </row>
    <row r="36" spans="1:30" ht="14.4" customHeight="1" x14ac:dyDescent="0.3">
      <c r="A36" s="36"/>
      <c r="B36" s="46"/>
      <c r="C36" s="46"/>
      <c r="D36" s="36"/>
      <c r="E36" s="12" t="s">
        <v>45</v>
      </c>
      <c r="F36" s="20" t="s">
        <v>95</v>
      </c>
      <c r="G36" s="44"/>
      <c r="H36" s="29" t="s">
        <v>55</v>
      </c>
      <c r="I36" s="22" t="s">
        <v>249</v>
      </c>
      <c r="J36" s="13">
        <f t="shared" si="0"/>
        <v>44568</v>
      </c>
      <c r="K36" s="8"/>
      <c r="L36" s="8"/>
      <c r="M36" s="8"/>
      <c r="N36" s="8"/>
      <c r="O36" s="8"/>
      <c r="P36" s="8"/>
      <c r="Q36" s="8"/>
      <c r="R36" s="8"/>
      <c r="S36" s="33"/>
      <c r="T36" s="33"/>
      <c r="U36" s="33"/>
      <c r="V36" s="33"/>
      <c r="W36" s="8"/>
      <c r="X36" s="8"/>
      <c r="Y36" s="29"/>
      <c r="Z36" s="29" t="s">
        <v>94</v>
      </c>
      <c r="AA36" s="25">
        <v>950000</v>
      </c>
      <c r="AB36" s="29"/>
      <c r="AC36" s="19" t="s">
        <v>93</v>
      </c>
      <c r="AD36" s="114"/>
    </row>
    <row r="37" spans="1:30" ht="14.4" customHeight="1" x14ac:dyDescent="0.3">
      <c r="A37" s="36"/>
      <c r="B37" s="46"/>
      <c r="C37" s="46"/>
      <c r="D37" s="36"/>
      <c r="E37" s="12" t="s">
        <v>45</v>
      </c>
      <c r="F37" s="8" t="s">
        <v>246</v>
      </c>
      <c r="G37" s="45"/>
      <c r="H37" s="29" t="s">
        <v>55</v>
      </c>
      <c r="I37" s="22" t="s">
        <v>249</v>
      </c>
      <c r="J37" s="13">
        <f t="shared" si="0"/>
        <v>44568</v>
      </c>
      <c r="K37" s="8"/>
      <c r="L37" s="8"/>
      <c r="M37" s="8"/>
      <c r="N37" s="8"/>
      <c r="O37" s="8"/>
      <c r="P37" s="8"/>
      <c r="Q37" s="8"/>
      <c r="R37" s="8"/>
      <c r="S37" s="33"/>
      <c r="T37" s="33"/>
      <c r="U37" s="33"/>
      <c r="V37" s="33"/>
      <c r="W37" s="8"/>
      <c r="X37" s="8"/>
      <c r="Y37" s="29"/>
      <c r="Z37" s="29" t="s">
        <v>94</v>
      </c>
      <c r="AA37" s="25">
        <v>2324500</v>
      </c>
      <c r="AB37" s="29"/>
      <c r="AC37" s="19" t="s">
        <v>93</v>
      </c>
      <c r="AD37" s="114"/>
    </row>
    <row r="38" spans="1:30" ht="14.4" customHeight="1" x14ac:dyDescent="0.3">
      <c r="A38" s="36">
        <v>2</v>
      </c>
      <c r="B38" s="41" t="s">
        <v>6</v>
      </c>
      <c r="C38" s="42" t="s">
        <v>59</v>
      </c>
      <c r="D38" s="36">
        <v>1</v>
      </c>
      <c r="E38" s="17" t="s">
        <v>80</v>
      </c>
      <c r="F38" s="12"/>
      <c r="G38" s="43">
        <v>57755000</v>
      </c>
      <c r="H38" s="22" t="s">
        <v>44</v>
      </c>
      <c r="I38" s="22" t="s">
        <v>249</v>
      </c>
      <c r="J38" s="13">
        <f t="shared" si="0"/>
        <v>44568</v>
      </c>
      <c r="K38" s="12"/>
      <c r="L38" s="12"/>
      <c r="M38" s="12"/>
      <c r="N38" s="12"/>
      <c r="O38" s="12"/>
      <c r="P38" s="12"/>
      <c r="Q38" s="12"/>
      <c r="R38" s="12"/>
      <c r="S38" s="33" t="s">
        <v>96</v>
      </c>
      <c r="T38" s="13">
        <v>44562</v>
      </c>
      <c r="U38" s="13">
        <f>T38</f>
        <v>44562</v>
      </c>
      <c r="V38" s="13">
        <v>44713</v>
      </c>
      <c r="W38" s="12"/>
      <c r="X38" s="12"/>
      <c r="Y38" s="29"/>
      <c r="Z38" s="29"/>
      <c r="AA38" s="29"/>
      <c r="AB38" s="13">
        <v>44774</v>
      </c>
      <c r="AC38" s="13"/>
      <c r="AD38" s="114"/>
    </row>
    <row r="39" spans="1:30" ht="14.4" customHeight="1" x14ac:dyDescent="0.3">
      <c r="A39" s="36"/>
      <c r="B39" s="41"/>
      <c r="C39" s="42"/>
      <c r="D39" s="36"/>
      <c r="E39" s="12" t="s">
        <v>45</v>
      </c>
      <c r="F39" s="24" t="s">
        <v>248</v>
      </c>
      <c r="G39" s="45"/>
      <c r="H39" s="22" t="s">
        <v>44</v>
      </c>
      <c r="I39" s="22" t="s">
        <v>249</v>
      </c>
      <c r="J39" s="13">
        <f t="shared" si="0"/>
        <v>44568</v>
      </c>
      <c r="K39" s="12"/>
      <c r="L39" s="12"/>
      <c r="M39" s="12"/>
      <c r="N39" s="12"/>
      <c r="O39" s="12"/>
      <c r="P39" s="12"/>
      <c r="Q39" s="12"/>
      <c r="R39" s="12"/>
      <c r="S39" s="13">
        <v>44713</v>
      </c>
      <c r="T39" s="13">
        <v>44866</v>
      </c>
      <c r="U39" s="13">
        <f>T39</f>
        <v>44866</v>
      </c>
      <c r="V39" s="13">
        <v>44622</v>
      </c>
      <c r="W39" s="12"/>
      <c r="X39" s="12"/>
      <c r="Y39" s="29">
        <v>13423</v>
      </c>
      <c r="Z39" s="29" t="s">
        <v>60</v>
      </c>
      <c r="AA39" s="25">
        <v>393220.34</v>
      </c>
      <c r="AB39" s="13">
        <v>44867</v>
      </c>
      <c r="AC39" s="13" t="s">
        <v>93</v>
      </c>
      <c r="AD39" s="114"/>
    </row>
    <row r="40" spans="1:30" ht="14.4" customHeight="1" x14ac:dyDescent="0.3">
      <c r="A40" s="36">
        <v>3</v>
      </c>
      <c r="B40" s="70" t="s">
        <v>61</v>
      </c>
      <c r="C40" s="39" t="s">
        <v>62</v>
      </c>
      <c r="D40" s="36">
        <v>1</v>
      </c>
      <c r="E40" s="12" t="s">
        <v>43</v>
      </c>
      <c r="F40" s="8"/>
      <c r="G40" s="43">
        <v>16177000</v>
      </c>
      <c r="H40" s="22" t="s">
        <v>97</v>
      </c>
      <c r="I40" s="22" t="s">
        <v>249</v>
      </c>
      <c r="J40" s="13">
        <v>44568</v>
      </c>
      <c r="K40" s="8"/>
      <c r="L40" s="8"/>
      <c r="M40" s="8"/>
      <c r="N40" s="8"/>
      <c r="O40" s="8"/>
      <c r="P40" s="8"/>
      <c r="Q40" s="8"/>
      <c r="R40" s="8"/>
      <c r="S40" s="33"/>
      <c r="T40" s="13"/>
      <c r="U40" s="13"/>
      <c r="V40" s="13"/>
      <c r="W40" s="8"/>
      <c r="X40" s="8"/>
      <c r="Y40" s="29"/>
      <c r="Z40" s="29"/>
      <c r="AA40" s="29"/>
      <c r="AB40" s="29" t="s">
        <v>98</v>
      </c>
      <c r="AC40" s="29"/>
      <c r="AD40" s="114"/>
    </row>
    <row r="41" spans="1:30" ht="14.4" customHeight="1" x14ac:dyDescent="0.3">
      <c r="A41" s="36"/>
      <c r="B41" s="70"/>
      <c r="C41" s="39"/>
      <c r="D41" s="36"/>
      <c r="E41" s="10" t="s">
        <v>45</v>
      </c>
      <c r="F41" s="27" t="s">
        <v>99</v>
      </c>
      <c r="G41" s="45"/>
      <c r="H41" s="22" t="s">
        <v>97</v>
      </c>
      <c r="I41" s="22" t="s">
        <v>249</v>
      </c>
      <c r="J41" s="13">
        <f t="shared" ref="J41:J66" si="1">J40</f>
        <v>44568</v>
      </c>
      <c r="K41" s="8"/>
      <c r="L41" s="8"/>
      <c r="M41" s="8"/>
      <c r="N41" s="8"/>
      <c r="O41" s="8"/>
      <c r="P41" s="8"/>
      <c r="Q41" s="8"/>
      <c r="R41" s="8"/>
      <c r="S41" s="33"/>
      <c r="T41" s="33"/>
      <c r="U41" s="33"/>
      <c r="V41" s="33"/>
      <c r="W41" s="8"/>
      <c r="X41" s="8"/>
      <c r="Y41" s="22">
        <v>13485</v>
      </c>
      <c r="Z41" s="29" t="s">
        <v>63</v>
      </c>
      <c r="AA41" s="25">
        <v>5000000</v>
      </c>
      <c r="AB41" s="22" t="s">
        <v>100</v>
      </c>
      <c r="AC41" s="28" t="s">
        <v>93</v>
      </c>
      <c r="AD41" s="114"/>
    </row>
    <row r="42" spans="1:30" ht="14.4" customHeight="1" x14ac:dyDescent="0.3">
      <c r="A42" s="36">
        <v>4</v>
      </c>
      <c r="B42" s="41" t="s">
        <v>65</v>
      </c>
      <c r="C42" s="42" t="s">
        <v>64</v>
      </c>
      <c r="D42" s="36">
        <v>1</v>
      </c>
      <c r="E42" s="12" t="s">
        <v>43</v>
      </c>
      <c r="F42" s="8"/>
      <c r="G42" s="43">
        <f>25000*2311</f>
        <v>57775000</v>
      </c>
      <c r="H42" s="22" t="s">
        <v>44</v>
      </c>
      <c r="I42" s="22" t="s">
        <v>249</v>
      </c>
      <c r="J42" s="13">
        <f t="shared" si="1"/>
        <v>44568</v>
      </c>
      <c r="K42" s="8"/>
      <c r="L42" s="8"/>
      <c r="M42" s="8"/>
      <c r="N42" s="8"/>
      <c r="O42" s="8"/>
      <c r="P42" s="8"/>
      <c r="Q42" s="8"/>
      <c r="R42" s="8"/>
      <c r="S42" s="33" t="s">
        <v>101</v>
      </c>
      <c r="T42" s="13">
        <v>44570</v>
      </c>
      <c r="U42" s="13">
        <f>T42</f>
        <v>44570</v>
      </c>
      <c r="V42" s="13">
        <v>44751</v>
      </c>
      <c r="W42" s="8"/>
      <c r="X42" s="8"/>
      <c r="Y42" s="29"/>
      <c r="Z42" s="29"/>
      <c r="AA42" s="29"/>
      <c r="AB42" s="29" t="s">
        <v>102</v>
      </c>
      <c r="AC42" s="29"/>
      <c r="AD42" s="114"/>
    </row>
    <row r="43" spans="1:30" ht="14.4" customHeight="1" x14ac:dyDescent="0.3">
      <c r="A43" s="36"/>
      <c r="B43" s="41"/>
      <c r="C43" s="42"/>
      <c r="D43" s="36"/>
      <c r="E43" s="10" t="s">
        <v>45</v>
      </c>
      <c r="F43" s="16" t="s">
        <v>103</v>
      </c>
      <c r="G43" s="45"/>
      <c r="H43" s="22" t="s">
        <v>55</v>
      </c>
      <c r="I43" s="22" t="s">
        <v>249</v>
      </c>
      <c r="J43" s="13">
        <f t="shared" si="1"/>
        <v>44568</v>
      </c>
      <c r="K43" s="8"/>
      <c r="L43" s="8"/>
      <c r="M43" s="8"/>
      <c r="N43" s="8"/>
      <c r="O43" s="8"/>
      <c r="P43" s="8"/>
      <c r="Q43" s="8"/>
      <c r="R43" s="8"/>
      <c r="S43" s="33"/>
      <c r="T43" s="33"/>
      <c r="U43" s="33"/>
      <c r="V43" s="33"/>
      <c r="W43" s="8"/>
      <c r="X43" s="8"/>
      <c r="Y43" s="29"/>
      <c r="Z43" s="29" t="s">
        <v>60</v>
      </c>
      <c r="AA43" s="25">
        <v>150000</v>
      </c>
      <c r="AB43" s="29"/>
      <c r="AC43" s="29" t="s">
        <v>93</v>
      </c>
      <c r="AD43" s="114"/>
    </row>
    <row r="44" spans="1:30" ht="14.4" customHeight="1" x14ac:dyDescent="0.3">
      <c r="A44" s="36">
        <v>5</v>
      </c>
      <c r="B44" s="37" t="s">
        <v>104</v>
      </c>
      <c r="C44" s="39" t="s">
        <v>66</v>
      </c>
      <c r="D44" s="36">
        <v>1</v>
      </c>
      <c r="E44" s="12" t="s">
        <v>43</v>
      </c>
      <c r="F44" s="8"/>
      <c r="G44" s="43">
        <v>92440000</v>
      </c>
      <c r="H44" s="22" t="s">
        <v>44</v>
      </c>
      <c r="I44" s="22" t="s">
        <v>249</v>
      </c>
      <c r="J44" s="13">
        <f t="shared" si="1"/>
        <v>44568</v>
      </c>
      <c r="K44" s="8"/>
      <c r="L44" s="8"/>
      <c r="M44" s="8"/>
      <c r="N44" s="8"/>
      <c r="O44" s="8"/>
      <c r="P44" s="8"/>
      <c r="Q44" s="8"/>
      <c r="R44" s="8"/>
      <c r="S44" s="33" t="s">
        <v>105</v>
      </c>
      <c r="T44" s="13" t="s">
        <v>106</v>
      </c>
      <c r="U44" s="13" t="str">
        <f>T44</f>
        <v>25/1/2022</v>
      </c>
      <c r="V44" s="13">
        <v>44714</v>
      </c>
      <c r="W44" s="8"/>
      <c r="X44" s="8"/>
      <c r="Y44" s="29"/>
      <c r="Z44" s="29"/>
      <c r="AA44" s="29"/>
      <c r="AB44" s="29" t="s">
        <v>107</v>
      </c>
      <c r="AC44" s="29"/>
      <c r="AD44" s="114"/>
    </row>
    <row r="45" spans="1:30" ht="14.4" customHeight="1" x14ac:dyDescent="0.3">
      <c r="A45" s="36"/>
      <c r="B45" s="37"/>
      <c r="C45" s="39"/>
      <c r="D45" s="36"/>
      <c r="E45" s="8" t="s">
        <v>45</v>
      </c>
      <c r="F45" s="8"/>
      <c r="G45" s="45"/>
      <c r="H45" s="29"/>
      <c r="I45" s="22" t="s">
        <v>249</v>
      </c>
      <c r="J45" s="13">
        <f t="shared" si="1"/>
        <v>44568</v>
      </c>
      <c r="K45" s="8"/>
      <c r="L45" s="8"/>
      <c r="M45" s="8"/>
      <c r="N45" s="8"/>
      <c r="O45" s="8"/>
      <c r="P45" s="8"/>
      <c r="Q45" s="8"/>
      <c r="R45" s="8"/>
      <c r="S45" s="33"/>
      <c r="T45" s="33"/>
      <c r="U45" s="33"/>
      <c r="V45" s="33"/>
      <c r="W45" s="8"/>
      <c r="X45" s="8"/>
      <c r="Y45" s="29"/>
      <c r="Z45" s="29"/>
      <c r="AA45" s="29"/>
      <c r="AB45" s="29"/>
      <c r="AC45" s="29" t="s">
        <v>46</v>
      </c>
      <c r="AD45" s="114"/>
    </row>
    <row r="46" spans="1:30" ht="14.4" customHeight="1" x14ac:dyDescent="0.3">
      <c r="A46" s="36">
        <v>8</v>
      </c>
      <c r="B46" s="41" t="s">
        <v>108</v>
      </c>
      <c r="C46" s="39" t="s">
        <v>67</v>
      </c>
      <c r="D46" s="36">
        <v>1</v>
      </c>
      <c r="E46" s="12" t="s">
        <v>43</v>
      </c>
      <c r="F46" s="8"/>
      <c r="G46" s="43">
        <v>11555000</v>
      </c>
      <c r="H46" s="29" t="s">
        <v>44</v>
      </c>
      <c r="I46" s="22" t="s">
        <v>249</v>
      </c>
      <c r="J46" s="13">
        <f t="shared" si="1"/>
        <v>44568</v>
      </c>
      <c r="K46" s="8"/>
      <c r="L46" s="8"/>
      <c r="M46" s="8"/>
      <c r="N46" s="8"/>
      <c r="O46" s="8"/>
      <c r="P46" s="8"/>
      <c r="Q46" s="8"/>
      <c r="R46" s="8"/>
      <c r="S46" s="13">
        <v>44569</v>
      </c>
      <c r="T46" s="13">
        <v>44720</v>
      </c>
      <c r="U46" s="13">
        <f>T46</f>
        <v>44720</v>
      </c>
      <c r="V46" s="35">
        <v>44873</v>
      </c>
      <c r="W46" s="8"/>
      <c r="X46" s="8"/>
      <c r="Y46" s="29"/>
      <c r="Z46" s="29"/>
      <c r="AA46" s="29"/>
      <c r="AB46" s="29" t="s">
        <v>251</v>
      </c>
      <c r="AC46" s="29"/>
      <c r="AD46" s="114"/>
    </row>
    <row r="47" spans="1:30" ht="14.4" customHeight="1" x14ac:dyDescent="0.3">
      <c r="A47" s="36"/>
      <c r="B47" s="41"/>
      <c r="C47" s="39"/>
      <c r="D47" s="36"/>
      <c r="E47" s="8" t="s">
        <v>45</v>
      </c>
      <c r="F47" s="8"/>
      <c r="G47" s="45"/>
      <c r="H47" s="29"/>
      <c r="I47" s="22" t="s">
        <v>249</v>
      </c>
      <c r="J47" s="13">
        <f t="shared" si="1"/>
        <v>44568</v>
      </c>
      <c r="K47" s="8"/>
      <c r="L47" s="8"/>
      <c r="M47" s="8"/>
      <c r="N47" s="8"/>
      <c r="O47" s="8"/>
      <c r="P47" s="8"/>
      <c r="Q47" s="8"/>
      <c r="R47" s="8"/>
      <c r="S47" s="33"/>
      <c r="T47" s="33"/>
      <c r="U47" s="33"/>
      <c r="V47" s="33"/>
      <c r="W47" s="8"/>
      <c r="X47" s="8"/>
      <c r="Y47" s="29"/>
      <c r="Z47" s="29"/>
      <c r="AA47" s="29"/>
      <c r="AB47" s="29"/>
      <c r="AC47" s="29" t="s">
        <v>46</v>
      </c>
      <c r="AD47" s="114"/>
    </row>
    <row r="48" spans="1:30" ht="14.4" customHeight="1" x14ac:dyDescent="0.3">
      <c r="A48" s="36">
        <v>9</v>
      </c>
      <c r="B48" s="41" t="s">
        <v>109</v>
      </c>
      <c r="C48" s="53" t="s">
        <v>68</v>
      </c>
      <c r="D48" s="50">
        <v>1</v>
      </c>
      <c r="E48" s="12" t="s">
        <v>43</v>
      </c>
      <c r="F48" s="8"/>
      <c r="G48" s="43">
        <v>462200000</v>
      </c>
      <c r="H48" s="25" t="s">
        <v>97</v>
      </c>
      <c r="I48" s="22" t="s">
        <v>249</v>
      </c>
      <c r="J48" s="13">
        <f t="shared" si="1"/>
        <v>44568</v>
      </c>
      <c r="K48" s="8"/>
      <c r="L48" s="8"/>
      <c r="M48" s="8"/>
      <c r="N48" s="8"/>
      <c r="O48" s="8"/>
      <c r="P48" s="8"/>
      <c r="Q48" s="8"/>
      <c r="R48" s="8"/>
      <c r="S48" s="33"/>
      <c r="T48" s="33"/>
      <c r="U48" s="33"/>
      <c r="V48" s="13">
        <v>44624</v>
      </c>
      <c r="W48" s="8"/>
      <c r="X48" s="8"/>
      <c r="Y48" s="29"/>
      <c r="Z48" s="29"/>
      <c r="AA48" s="29"/>
      <c r="AB48" s="13">
        <v>44777</v>
      </c>
      <c r="AC48" s="29"/>
      <c r="AD48" s="114"/>
    </row>
    <row r="49" spans="1:30" ht="14.4" customHeight="1" x14ac:dyDescent="0.3">
      <c r="A49" s="36"/>
      <c r="B49" s="41"/>
      <c r="C49" s="54"/>
      <c r="D49" s="52"/>
      <c r="E49" s="8" t="s">
        <v>45</v>
      </c>
      <c r="F49" s="8" t="s">
        <v>110</v>
      </c>
      <c r="G49" s="45"/>
      <c r="H49" s="29" t="s">
        <v>97</v>
      </c>
      <c r="I49" s="22" t="s">
        <v>249</v>
      </c>
      <c r="J49" s="13">
        <f t="shared" si="1"/>
        <v>44568</v>
      </c>
      <c r="K49" s="33"/>
      <c r="L49" s="33"/>
      <c r="M49" s="33"/>
      <c r="N49" s="33"/>
      <c r="O49" s="33"/>
      <c r="P49" s="33"/>
      <c r="Q49" s="33"/>
      <c r="R49" s="33"/>
      <c r="S49" s="33"/>
      <c r="T49" s="33"/>
      <c r="U49" s="33"/>
      <c r="V49" s="13">
        <v>44597</v>
      </c>
      <c r="W49" s="8"/>
      <c r="X49" s="8"/>
      <c r="Y49" s="29"/>
      <c r="Z49" s="29" t="s">
        <v>63</v>
      </c>
      <c r="AA49" s="25">
        <v>267659595</v>
      </c>
      <c r="AB49" s="29" t="s">
        <v>100</v>
      </c>
      <c r="AC49" s="29" t="s">
        <v>252</v>
      </c>
      <c r="AD49" s="114"/>
    </row>
    <row r="50" spans="1:30" ht="14.4" customHeight="1" x14ac:dyDescent="0.3">
      <c r="A50" s="36">
        <v>10</v>
      </c>
      <c r="B50" s="41" t="s">
        <v>111</v>
      </c>
      <c r="C50" s="39" t="s">
        <v>112</v>
      </c>
      <c r="D50" s="36">
        <v>1</v>
      </c>
      <c r="E50" s="12" t="s">
        <v>43</v>
      </c>
      <c r="F50" s="8"/>
      <c r="G50" s="43">
        <v>115550000</v>
      </c>
      <c r="H50" s="29" t="s">
        <v>44</v>
      </c>
      <c r="I50" s="22" t="s">
        <v>249</v>
      </c>
      <c r="J50" s="13">
        <f t="shared" si="1"/>
        <v>44568</v>
      </c>
      <c r="K50" s="33"/>
      <c r="L50" s="33"/>
      <c r="M50" s="33"/>
      <c r="N50" s="33"/>
      <c r="O50" s="33"/>
      <c r="P50" s="33"/>
      <c r="Q50" s="33"/>
      <c r="R50" s="33"/>
      <c r="S50" s="13">
        <v>44595</v>
      </c>
      <c r="T50" s="13">
        <v>44745</v>
      </c>
      <c r="U50" s="13">
        <f>T50</f>
        <v>44745</v>
      </c>
      <c r="V50" s="33" t="s">
        <v>113</v>
      </c>
      <c r="W50" s="8"/>
      <c r="X50" s="8"/>
      <c r="Y50" s="29"/>
      <c r="Z50" s="29"/>
      <c r="AA50" s="29"/>
      <c r="AB50" s="29" t="s">
        <v>114</v>
      </c>
      <c r="AC50" s="29"/>
      <c r="AD50" s="114"/>
    </row>
    <row r="51" spans="1:30" ht="14.4" customHeight="1" x14ac:dyDescent="0.3">
      <c r="A51" s="36"/>
      <c r="B51" s="41"/>
      <c r="C51" s="39"/>
      <c r="D51" s="36"/>
      <c r="E51" s="8" t="s">
        <v>45</v>
      </c>
      <c r="F51" s="8"/>
      <c r="G51" s="45"/>
      <c r="H51" s="29"/>
      <c r="I51" s="22" t="s">
        <v>249</v>
      </c>
      <c r="J51" s="13">
        <f t="shared" si="1"/>
        <v>44568</v>
      </c>
      <c r="K51" s="33"/>
      <c r="L51" s="33"/>
      <c r="M51" s="33"/>
      <c r="N51" s="33"/>
      <c r="O51" s="33"/>
      <c r="P51" s="33"/>
      <c r="Q51" s="33"/>
      <c r="R51" s="33"/>
      <c r="S51" s="8"/>
      <c r="T51" s="8"/>
      <c r="U51" s="8"/>
      <c r="V51" s="8"/>
      <c r="W51" s="8"/>
      <c r="X51" s="8"/>
      <c r="Y51" s="29"/>
      <c r="Z51" s="29"/>
      <c r="AA51" s="29"/>
      <c r="AB51" s="29"/>
      <c r="AC51" s="29" t="s">
        <v>46</v>
      </c>
      <c r="AD51" s="114"/>
    </row>
    <row r="52" spans="1:30" ht="14.4" customHeight="1" x14ac:dyDescent="0.3">
      <c r="A52" s="36">
        <v>11</v>
      </c>
      <c r="B52" s="41" t="s">
        <v>115</v>
      </c>
      <c r="C52" s="42" t="s">
        <v>116</v>
      </c>
      <c r="D52" s="50">
        <v>1</v>
      </c>
      <c r="E52" s="12" t="s">
        <v>43</v>
      </c>
      <c r="F52" s="8"/>
      <c r="G52" s="43">
        <v>127105000</v>
      </c>
      <c r="H52" s="33" t="s">
        <v>258</v>
      </c>
      <c r="I52" s="22" t="s">
        <v>249</v>
      </c>
      <c r="J52" s="13">
        <f t="shared" si="1"/>
        <v>44568</v>
      </c>
      <c r="K52" s="13">
        <v>44562</v>
      </c>
      <c r="L52" s="13">
        <v>44713</v>
      </c>
      <c r="M52" s="13">
        <v>44743</v>
      </c>
      <c r="N52" s="33" t="s">
        <v>118</v>
      </c>
      <c r="O52" s="33" t="s">
        <v>105</v>
      </c>
      <c r="P52" s="33" t="s">
        <v>119</v>
      </c>
      <c r="Q52" s="33" t="s">
        <v>120</v>
      </c>
      <c r="R52" s="33" t="s">
        <v>121</v>
      </c>
      <c r="S52" s="33" t="s">
        <v>122</v>
      </c>
      <c r="T52" s="33" t="s">
        <v>123</v>
      </c>
      <c r="U52" s="13">
        <v>44563</v>
      </c>
      <c r="V52" s="13">
        <v>44714</v>
      </c>
      <c r="W52" s="9">
        <v>44897</v>
      </c>
      <c r="X52" s="8" t="s">
        <v>124</v>
      </c>
      <c r="Y52" s="29"/>
      <c r="Z52" s="29"/>
      <c r="AA52" s="29"/>
      <c r="AB52" s="29" t="s">
        <v>125</v>
      </c>
      <c r="AC52" s="29"/>
      <c r="AD52" s="114"/>
    </row>
    <row r="53" spans="1:30" ht="14.4" customHeight="1" x14ac:dyDescent="0.3">
      <c r="A53" s="36"/>
      <c r="B53" s="41"/>
      <c r="C53" s="42"/>
      <c r="D53" s="51"/>
      <c r="E53" s="8" t="s">
        <v>45</v>
      </c>
      <c r="F53" s="16" t="s">
        <v>126</v>
      </c>
      <c r="G53" s="44"/>
      <c r="H53" s="29" t="s">
        <v>258</v>
      </c>
      <c r="I53" s="22" t="s">
        <v>249</v>
      </c>
      <c r="J53" s="13">
        <f t="shared" si="1"/>
        <v>44568</v>
      </c>
      <c r="K53" s="13">
        <v>44563</v>
      </c>
      <c r="L53" s="13">
        <v>44775</v>
      </c>
      <c r="M53" s="33" t="s">
        <v>124</v>
      </c>
      <c r="N53" s="33" t="s">
        <v>183</v>
      </c>
      <c r="O53" s="33" t="str">
        <f>N53</f>
        <v>21/2/2022</v>
      </c>
      <c r="P53" s="13">
        <v>44807</v>
      </c>
      <c r="Q53" s="13">
        <v>44684</v>
      </c>
      <c r="R53" s="13">
        <v>44868</v>
      </c>
      <c r="S53" s="33" t="s">
        <v>253</v>
      </c>
      <c r="T53" s="33" t="s">
        <v>152</v>
      </c>
      <c r="U53" s="33" t="str">
        <f t="shared" ref="U53:U59" si="2">T53</f>
        <v>20/3/2022</v>
      </c>
      <c r="V53" s="33" t="s">
        <v>254</v>
      </c>
      <c r="W53" s="8"/>
      <c r="X53" s="8"/>
      <c r="Y53" s="29">
        <v>13538</v>
      </c>
      <c r="Z53" s="29" t="s">
        <v>255</v>
      </c>
      <c r="AA53" s="25">
        <v>19890000</v>
      </c>
      <c r="AB53" s="13">
        <v>44870</v>
      </c>
      <c r="AC53" s="29" t="s">
        <v>93</v>
      </c>
      <c r="AD53" s="114"/>
    </row>
    <row r="54" spans="1:30" ht="14.4" customHeight="1" x14ac:dyDescent="0.3">
      <c r="A54" s="36"/>
      <c r="B54" s="41"/>
      <c r="C54" s="42"/>
      <c r="D54" s="52"/>
      <c r="E54" s="12" t="s">
        <v>45</v>
      </c>
      <c r="F54" s="16" t="s">
        <v>127</v>
      </c>
      <c r="G54" s="45"/>
      <c r="H54" s="29" t="s">
        <v>258</v>
      </c>
      <c r="I54" s="22" t="s">
        <v>249</v>
      </c>
      <c r="J54" s="13">
        <f t="shared" si="1"/>
        <v>44568</v>
      </c>
      <c r="K54" s="13">
        <v>44563</v>
      </c>
      <c r="L54" s="13">
        <v>44775</v>
      </c>
      <c r="M54" s="33" t="s">
        <v>124</v>
      </c>
      <c r="N54" s="33" t="s">
        <v>183</v>
      </c>
      <c r="O54" s="33" t="str">
        <f>N54</f>
        <v>21/2/2022</v>
      </c>
      <c r="P54" s="13">
        <v>44807</v>
      </c>
      <c r="Q54" s="13">
        <v>44684</v>
      </c>
      <c r="R54" s="13">
        <v>44868</v>
      </c>
      <c r="S54" s="33" t="s">
        <v>253</v>
      </c>
      <c r="T54" s="33" t="s">
        <v>152</v>
      </c>
      <c r="U54" s="33" t="str">
        <f t="shared" si="2"/>
        <v>20/3/2022</v>
      </c>
      <c r="V54" s="33" t="s">
        <v>254</v>
      </c>
      <c r="W54" s="8"/>
      <c r="X54" s="8"/>
      <c r="Y54" s="29">
        <v>13565</v>
      </c>
      <c r="Z54" s="29" t="s">
        <v>256</v>
      </c>
      <c r="AA54" s="25">
        <v>35196000</v>
      </c>
      <c r="AB54" s="29" t="s">
        <v>92</v>
      </c>
      <c r="AC54" s="29" t="s">
        <v>257</v>
      </c>
      <c r="AD54" s="114"/>
    </row>
    <row r="55" spans="1:30" ht="14.4" customHeight="1" x14ac:dyDescent="0.3">
      <c r="A55" s="36">
        <v>12</v>
      </c>
      <c r="B55" s="41" t="s">
        <v>4</v>
      </c>
      <c r="C55" s="42" t="s">
        <v>128</v>
      </c>
      <c r="D55" s="36">
        <v>1</v>
      </c>
      <c r="E55" s="8" t="s">
        <v>43</v>
      </c>
      <c r="F55" s="8"/>
      <c r="G55" s="43">
        <v>115550000</v>
      </c>
      <c r="H55" s="29" t="s">
        <v>44</v>
      </c>
      <c r="I55" s="22" t="s">
        <v>249</v>
      </c>
      <c r="J55" s="13">
        <f t="shared" si="1"/>
        <v>44568</v>
      </c>
      <c r="K55" s="33"/>
      <c r="L55" s="33"/>
      <c r="M55" s="33"/>
      <c r="N55" s="33"/>
      <c r="O55" s="33"/>
      <c r="P55" s="33"/>
      <c r="Q55" s="33"/>
      <c r="R55" s="33"/>
      <c r="S55" s="33" t="s">
        <v>96</v>
      </c>
      <c r="T55" s="33" t="s">
        <v>123</v>
      </c>
      <c r="U55" s="33" t="str">
        <f t="shared" si="2"/>
        <v>31/1/2022</v>
      </c>
      <c r="V55" s="13">
        <v>44683</v>
      </c>
      <c r="W55" s="8"/>
      <c r="X55" s="8"/>
      <c r="Y55" s="29"/>
      <c r="Z55" s="29"/>
      <c r="AA55" s="29"/>
      <c r="AB55" s="13">
        <v>44806</v>
      </c>
      <c r="AC55" s="29"/>
      <c r="AD55" s="114"/>
    </row>
    <row r="56" spans="1:30" ht="14.4" customHeight="1" x14ac:dyDescent="0.3">
      <c r="A56" s="36"/>
      <c r="B56" s="41"/>
      <c r="C56" s="42"/>
      <c r="D56" s="36"/>
      <c r="E56" s="12" t="s">
        <v>45</v>
      </c>
      <c r="F56" s="16" t="s">
        <v>129</v>
      </c>
      <c r="G56" s="44"/>
      <c r="H56" s="29" t="s">
        <v>44</v>
      </c>
      <c r="I56" s="22" t="s">
        <v>249</v>
      </c>
      <c r="J56" s="13">
        <f t="shared" si="1"/>
        <v>44568</v>
      </c>
      <c r="K56" s="33"/>
      <c r="L56" s="33"/>
      <c r="M56" s="33"/>
      <c r="N56" s="33"/>
      <c r="O56" s="33"/>
      <c r="P56" s="33"/>
      <c r="Q56" s="33"/>
      <c r="R56" s="33"/>
      <c r="S56" s="33" t="s">
        <v>130</v>
      </c>
      <c r="T56" s="13">
        <v>44632</v>
      </c>
      <c r="U56" s="13">
        <f t="shared" si="2"/>
        <v>44632</v>
      </c>
      <c r="V56" s="33" t="s">
        <v>131</v>
      </c>
      <c r="W56" s="8"/>
      <c r="X56" s="8"/>
      <c r="Y56" s="29">
        <v>13449</v>
      </c>
      <c r="Z56" s="29" t="s">
        <v>132</v>
      </c>
      <c r="AA56" s="25">
        <v>3932989.83</v>
      </c>
      <c r="AB56" s="13">
        <v>44595</v>
      </c>
      <c r="AC56" s="29" t="s">
        <v>93</v>
      </c>
      <c r="AD56" s="114"/>
    </row>
    <row r="57" spans="1:30" ht="14.4" customHeight="1" x14ac:dyDescent="0.3">
      <c r="A57" s="36"/>
      <c r="B57" s="41"/>
      <c r="C57" s="42"/>
      <c r="D57" s="36"/>
      <c r="E57" s="8" t="s">
        <v>45</v>
      </c>
      <c r="F57" s="16" t="s">
        <v>133</v>
      </c>
      <c r="G57" s="44"/>
      <c r="H57" s="29" t="s">
        <v>44</v>
      </c>
      <c r="I57" s="22" t="s">
        <v>249</v>
      </c>
      <c r="J57" s="13">
        <f t="shared" si="1"/>
        <v>44568</v>
      </c>
      <c r="K57" s="33"/>
      <c r="L57" s="33"/>
      <c r="M57" s="33"/>
      <c r="N57" s="33"/>
      <c r="O57" s="33"/>
      <c r="P57" s="33"/>
      <c r="Q57" s="33"/>
      <c r="R57" s="33"/>
      <c r="S57" s="33" t="s">
        <v>134</v>
      </c>
      <c r="T57" s="33" t="s">
        <v>135</v>
      </c>
      <c r="U57" s="33" t="str">
        <f t="shared" si="2"/>
        <v>27/1/2022</v>
      </c>
      <c r="V57" s="13">
        <v>44867</v>
      </c>
      <c r="W57" s="8"/>
      <c r="X57" s="8"/>
      <c r="Y57" s="29">
        <v>134431</v>
      </c>
      <c r="Z57" s="29" t="s">
        <v>136</v>
      </c>
      <c r="AA57" s="25">
        <f>2620.59*2311</f>
        <v>6056183.4900000002</v>
      </c>
      <c r="AB57" s="29" t="s">
        <v>124</v>
      </c>
      <c r="AC57" s="29" t="s">
        <v>93</v>
      </c>
      <c r="AD57" s="114"/>
    </row>
    <row r="58" spans="1:30" ht="14.4" customHeight="1" x14ac:dyDescent="0.3">
      <c r="A58" s="36"/>
      <c r="B58" s="41"/>
      <c r="C58" s="42"/>
      <c r="D58" s="36"/>
      <c r="E58" s="12" t="s">
        <v>45</v>
      </c>
      <c r="F58" s="16" t="s">
        <v>137</v>
      </c>
      <c r="G58" s="45"/>
      <c r="H58" s="29" t="s">
        <v>44</v>
      </c>
      <c r="I58" s="29" t="s">
        <v>249</v>
      </c>
      <c r="J58" s="13">
        <f t="shared" si="1"/>
        <v>44568</v>
      </c>
      <c r="K58" s="33"/>
      <c r="L58" s="33"/>
      <c r="M58" s="33"/>
      <c r="N58" s="33"/>
      <c r="O58" s="33"/>
      <c r="P58" s="33"/>
      <c r="Q58" s="33"/>
      <c r="R58" s="33"/>
      <c r="S58" s="13">
        <v>44653</v>
      </c>
      <c r="T58" s="13">
        <v>44775</v>
      </c>
      <c r="U58" s="13">
        <f t="shared" si="2"/>
        <v>44775</v>
      </c>
      <c r="V58" s="33" t="s">
        <v>138</v>
      </c>
      <c r="W58" s="8"/>
      <c r="X58" s="8"/>
      <c r="Y58" s="29">
        <v>13504</v>
      </c>
      <c r="Z58" s="26" t="s">
        <v>139</v>
      </c>
      <c r="AA58" s="25">
        <f>15020.2*2309</f>
        <v>34681641.800000004</v>
      </c>
      <c r="AB58" s="29" t="s">
        <v>140</v>
      </c>
      <c r="AC58" s="29" t="s">
        <v>93</v>
      </c>
      <c r="AD58" s="114"/>
    </row>
    <row r="59" spans="1:30" ht="14.4" customHeight="1" x14ac:dyDescent="0.3">
      <c r="A59" s="36">
        <v>13</v>
      </c>
      <c r="B59" s="37" t="s">
        <v>141</v>
      </c>
      <c r="C59" s="39" t="s">
        <v>142</v>
      </c>
      <c r="D59" s="36">
        <v>1</v>
      </c>
      <c r="E59" s="8" t="s">
        <v>43</v>
      </c>
      <c r="F59" s="8"/>
      <c r="G59" s="43">
        <f>78140*2311</f>
        <v>180581540</v>
      </c>
      <c r="H59" s="29" t="s">
        <v>258</v>
      </c>
      <c r="I59" s="29" t="s">
        <v>249</v>
      </c>
      <c r="J59" s="13">
        <f t="shared" si="1"/>
        <v>44568</v>
      </c>
      <c r="K59" s="33"/>
      <c r="L59" s="33"/>
      <c r="M59" s="33"/>
      <c r="N59" s="33"/>
      <c r="O59" s="33"/>
      <c r="P59" s="33"/>
      <c r="Q59" s="33"/>
      <c r="R59" s="33"/>
      <c r="S59" s="33" t="s">
        <v>143</v>
      </c>
      <c r="T59" s="33" t="s">
        <v>144</v>
      </c>
      <c r="U59" s="33" t="str">
        <f t="shared" si="2"/>
        <v>30/3/2022</v>
      </c>
      <c r="V59" s="13">
        <v>44685</v>
      </c>
      <c r="W59" s="8"/>
      <c r="X59" s="8"/>
      <c r="Y59" s="29"/>
      <c r="Z59" s="29"/>
      <c r="AA59" s="25"/>
      <c r="AB59" s="13">
        <v>44838</v>
      </c>
      <c r="AC59" s="29"/>
      <c r="AD59" s="114"/>
    </row>
    <row r="60" spans="1:30" ht="14.4" customHeight="1" x14ac:dyDescent="0.3">
      <c r="A60" s="36"/>
      <c r="B60" s="37"/>
      <c r="C60" s="39"/>
      <c r="D60" s="36"/>
      <c r="E60" s="12" t="s">
        <v>45</v>
      </c>
      <c r="F60" s="16" t="s">
        <v>145</v>
      </c>
      <c r="G60" s="45"/>
      <c r="H60" s="29" t="s">
        <v>55</v>
      </c>
      <c r="I60" s="29" t="s">
        <v>249</v>
      </c>
      <c r="J60" s="13">
        <f t="shared" si="1"/>
        <v>44568</v>
      </c>
      <c r="K60" s="33"/>
      <c r="L60" s="33"/>
      <c r="M60" s="33"/>
      <c r="N60" s="33"/>
      <c r="O60" s="33"/>
      <c r="P60" s="33"/>
      <c r="Q60" s="33"/>
      <c r="R60" s="33"/>
      <c r="S60" s="33"/>
      <c r="T60" s="33"/>
      <c r="U60" s="33"/>
      <c r="V60" s="13"/>
      <c r="W60" s="8"/>
      <c r="X60" s="8"/>
      <c r="Y60" s="29"/>
      <c r="Z60" s="29" t="s">
        <v>94</v>
      </c>
      <c r="AA60" s="25">
        <v>4719000</v>
      </c>
      <c r="AB60" s="29" t="s">
        <v>88</v>
      </c>
      <c r="AC60" s="29" t="s">
        <v>93</v>
      </c>
      <c r="AD60" s="114"/>
    </row>
    <row r="61" spans="1:30" ht="14.4" customHeight="1" x14ac:dyDescent="0.3">
      <c r="A61" s="36">
        <v>14</v>
      </c>
      <c r="B61" s="37" t="s">
        <v>146</v>
      </c>
      <c r="C61" s="39" t="s">
        <v>147</v>
      </c>
      <c r="D61" s="36">
        <v>1</v>
      </c>
      <c r="E61" s="8" t="s">
        <v>43</v>
      </c>
      <c r="F61" s="8"/>
      <c r="G61" s="43">
        <f>52822*2311</f>
        <v>122071642</v>
      </c>
      <c r="H61" s="29" t="s">
        <v>258</v>
      </c>
      <c r="I61" s="29" t="s">
        <v>249</v>
      </c>
      <c r="J61" s="13">
        <f t="shared" si="1"/>
        <v>44568</v>
      </c>
      <c r="K61" s="13">
        <v>44563</v>
      </c>
      <c r="L61" s="13">
        <v>44714</v>
      </c>
      <c r="M61" s="13">
        <v>44744</v>
      </c>
      <c r="N61" s="33" t="s">
        <v>124</v>
      </c>
      <c r="O61" s="33" t="s">
        <v>125</v>
      </c>
      <c r="P61" s="33" t="s">
        <v>148</v>
      </c>
      <c r="Q61" s="33" t="s">
        <v>149</v>
      </c>
      <c r="R61" s="33" t="s">
        <v>150</v>
      </c>
      <c r="S61" s="33" t="s">
        <v>131</v>
      </c>
      <c r="T61" s="33" t="s">
        <v>151</v>
      </c>
      <c r="U61" s="13">
        <v>44564</v>
      </c>
      <c r="V61" s="13">
        <v>44715</v>
      </c>
      <c r="W61" s="9">
        <v>44898</v>
      </c>
      <c r="X61" s="8" t="s">
        <v>113</v>
      </c>
      <c r="Y61" s="29"/>
      <c r="Z61" s="29"/>
      <c r="AA61" s="29"/>
      <c r="AB61" s="29" t="s">
        <v>152</v>
      </c>
      <c r="AC61" s="29"/>
      <c r="AD61" s="114"/>
    </row>
    <row r="62" spans="1:30" ht="14.4" customHeight="1" x14ac:dyDescent="0.3">
      <c r="A62" s="36"/>
      <c r="B62" s="37"/>
      <c r="C62" s="39"/>
      <c r="D62" s="36"/>
      <c r="E62" s="12" t="s">
        <v>45</v>
      </c>
      <c r="F62" s="8"/>
      <c r="G62" s="45"/>
      <c r="H62" s="29"/>
      <c r="I62" s="29" t="s">
        <v>249</v>
      </c>
      <c r="J62" s="13">
        <f t="shared" si="1"/>
        <v>44568</v>
      </c>
      <c r="K62" s="33"/>
      <c r="L62" s="33"/>
      <c r="M62" s="33"/>
      <c r="N62" s="33"/>
      <c r="O62" s="33"/>
      <c r="P62" s="33"/>
      <c r="Q62" s="33"/>
      <c r="R62" s="33"/>
      <c r="S62" s="33"/>
      <c r="T62" s="33"/>
      <c r="U62" s="33"/>
      <c r="V62" s="33"/>
      <c r="W62" s="8"/>
      <c r="X62" s="8"/>
      <c r="Y62" s="29"/>
      <c r="Z62" s="29"/>
      <c r="AA62" s="29"/>
      <c r="AB62" s="29"/>
      <c r="AC62" s="29" t="s">
        <v>46</v>
      </c>
      <c r="AD62" s="114"/>
    </row>
    <row r="63" spans="1:30" ht="14.4" customHeight="1" x14ac:dyDescent="0.3">
      <c r="A63" s="36">
        <v>15</v>
      </c>
      <c r="B63" s="41" t="s">
        <v>153</v>
      </c>
      <c r="C63" s="39" t="s">
        <v>147</v>
      </c>
      <c r="D63" s="36">
        <v>1</v>
      </c>
      <c r="E63" s="8" t="s">
        <v>43</v>
      </c>
      <c r="F63" s="8"/>
      <c r="G63" s="43">
        <f>37636*2311</f>
        <v>86976796</v>
      </c>
      <c r="H63" s="29" t="s">
        <v>117</v>
      </c>
      <c r="I63" s="29" t="s">
        <v>249</v>
      </c>
      <c r="J63" s="13">
        <f t="shared" si="1"/>
        <v>44568</v>
      </c>
      <c r="K63" s="13">
        <v>44567</v>
      </c>
      <c r="L63" s="13">
        <v>44718</v>
      </c>
      <c r="M63" s="13">
        <v>44748</v>
      </c>
      <c r="N63" s="33" t="s">
        <v>154</v>
      </c>
      <c r="O63" s="33" t="s">
        <v>155</v>
      </c>
      <c r="P63" s="33" t="s">
        <v>156</v>
      </c>
      <c r="Q63" s="33" t="s">
        <v>157</v>
      </c>
      <c r="R63" s="33" t="s">
        <v>158</v>
      </c>
      <c r="S63" s="33" t="s">
        <v>159</v>
      </c>
      <c r="T63" s="33" t="s">
        <v>160</v>
      </c>
      <c r="U63" s="13">
        <v>44568</v>
      </c>
      <c r="V63" s="13">
        <v>44719</v>
      </c>
      <c r="W63" s="9">
        <v>44902</v>
      </c>
      <c r="X63" s="8" t="s">
        <v>161</v>
      </c>
      <c r="Y63" s="29"/>
      <c r="Z63" s="29"/>
      <c r="AA63" s="29"/>
      <c r="AB63" s="29" t="s">
        <v>162</v>
      </c>
      <c r="AC63" s="29"/>
      <c r="AD63" s="114"/>
    </row>
    <row r="64" spans="1:30" ht="14.4" customHeight="1" x14ac:dyDescent="0.3">
      <c r="A64" s="36"/>
      <c r="B64" s="41"/>
      <c r="C64" s="39"/>
      <c r="D64" s="36"/>
      <c r="E64" s="12" t="s">
        <v>45</v>
      </c>
      <c r="F64" s="8"/>
      <c r="G64" s="45"/>
      <c r="H64" s="29"/>
      <c r="I64" s="29" t="s">
        <v>249</v>
      </c>
      <c r="J64" s="13">
        <f t="shared" si="1"/>
        <v>44568</v>
      </c>
      <c r="K64" s="33"/>
      <c r="L64" s="33"/>
      <c r="M64" s="33"/>
      <c r="N64" s="33"/>
      <c r="O64" s="33"/>
      <c r="P64" s="33"/>
      <c r="Q64" s="33"/>
      <c r="R64" s="33"/>
      <c r="S64" s="33"/>
      <c r="T64" s="33"/>
      <c r="U64" s="33"/>
      <c r="V64" s="33"/>
      <c r="W64" s="8"/>
      <c r="X64" s="8"/>
      <c r="Y64" s="29"/>
      <c r="Z64" s="29"/>
      <c r="AA64" s="29"/>
      <c r="AB64" s="29"/>
      <c r="AC64" s="29" t="s">
        <v>46</v>
      </c>
      <c r="AD64" s="114"/>
    </row>
    <row r="65" spans="1:30" ht="14.4" customHeight="1" x14ac:dyDescent="0.3">
      <c r="A65" s="36">
        <v>16</v>
      </c>
      <c r="B65" s="37" t="s">
        <v>163</v>
      </c>
      <c r="C65" s="42" t="s">
        <v>147</v>
      </c>
      <c r="D65" s="47">
        <v>1</v>
      </c>
      <c r="E65" s="8" t="s">
        <v>43</v>
      </c>
      <c r="F65" s="8"/>
      <c r="G65" s="43">
        <f>140000*2311</f>
        <v>323540000</v>
      </c>
      <c r="H65" s="29" t="s">
        <v>276</v>
      </c>
      <c r="I65" s="29" t="s">
        <v>249</v>
      </c>
      <c r="J65" s="13">
        <f t="shared" si="1"/>
        <v>44568</v>
      </c>
      <c r="K65" s="13">
        <v>44563</v>
      </c>
      <c r="L65" s="13">
        <v>44714</v>
      </c>
      <c r="M65" s="13">
        <v>44744</v>
      </c>
      <c r="N65" s="33" t="s">
        <v>124</v>
      </c>
      <c r="O65" s="33" t="s">
        <v>125</v>
      </c>
      <c r="P65" s="33" t="s">
        <v>148</v>
      </c>
      <c r="Q65" s="33" t="s">
        <v>149</v>
      </c>
      <c r="R65" s="33" t="s">
        <v>150</v>
      </c>
      <c r="S65" s="33" t="s">
        <v>131</v>
      </c>
      <c r="T65" s="33" t="s">
        <v>151</v>
      </c>
      <c r="U65" s="13">
        <v>44564</v>
      </c>
      <c r="V65" s="13">
        <v>44715</v>
      </c>
      <c r="W65" s="9">
        <v>44898</v>
      </c>
      <c r="X65" s="8" t="s">
        <v>113</v>
      </c>
      <c r="Y65" s="29"/>
      <c r="Z65" s="29"/>
      <c r="AA65" s="29"/>
      <c r="AB65" s="29" t="s">
        <v>152</v>
      </c>
      <c r="AC65" s="29"/>
      <c r="AD65" s="114"/>
    </row>
    <row r="66" spans="1:30" ht="14.4" customHeight="1" x14ac:dyDescent="0.3">
      <c r="A66" s="36"/>
      <c r="B66" s="37"/>
      <c r="C66" s="42"/>
      <c r="D66" s="48"/>
      <c r="E66" s="12" t="s">
        <v>45</v>
      </c>
      <c r="F66" s="8"/>
      <c r="G66" s="45"/>
      <c r="H66" s="29"/>
      <c r="I66" s="29" t="s">
        <v>249</v>
      </c>
      <c r="J66" s="13">
        <f t="shared" si="1"/>
        <v>44568</v>
      </c>
      <c r="K66" s="8"/>
      <c r="L66" s="8"/>
      <c r="M66" s="8"/>
      <c r="N66" s="8"/>
      <c r="O66" s="8"/>
      <c r="P66" s="8"/>
      <c r="Q66" s="8"/>
      <c r="R66" s="8"/>
      <c r="S66" s="8"/>
      <c r="T66" s="8"/>
      <c r="U66" s="8"/>
      <c r="V66" s="8"/>
      <c r="W66" s="8"/>
      <c r="X66" s="8"/>
      <c r="Y66" s="29"/>
      <c r="Z66" s="29"/>
      <c r="AA66" s="29"/>
      <c r="AB66" s="29"/>
      <c r="AC66" s="29" t="s">
        <v>164</v>
      </c>
      <c r="AD66" s="114"/>
    </row>
    <row r="67" spans="1:30" ht="25.8" x14ac:dyDescent="0.5">
      <c r="A67" s="49" t="s">
        <v>165</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114"/>
    </row>
    <row r="68" spans="1:30" x14ac:dyDescent="0.3">
      <c r="A68" s="36">
        <v>1</v>
      </c>
      <c r="B68" s="46" t="s">
        <v>8</v>
      </c>
      <c r="C68" s="42" t="s">
        <v>69</v>
      </c>
      <c r="D68" s="36">
        <v>1</v>
      </c>
      <c r="E68" s="8" t="s">
        <v>43</v>
      </c>
      <c r="F68" s="8"/>
      <c r="G68" s="43">
        <v>69330000</v>
      </c>
      <c r="H68" s="29" t="s">
        <v>44</v>
      </c>
      <c r="I68" s="29" t="s">
        <v>249</v>
      </c>
      <c r="J68" s="13">
        <v>44568</v>
      </c>
      <c r="K68" s="8" t="s">
        <v>270</v>
      </c>
      <c r="L68" s="8" t="s">
        <v>270</v>
      </c>
      <c r="M68" s="8" t="s">
        <v>270</v>
      </c>
      <c r="N68" s="8" t="s">
        <v>270</v>
      </c>
      <c r="O68" s="8" t="s">
        <v>270</v>
      </c>
      <c r="P68" s="8" t="s">
        <v>270</v>
      </c>
      <c r="Q68" s="8" t="s">
        <v>270</v>
      </c>
      <c r="R68" s="8" t="s">
        <v>270</v>
      </c>
      <c r="S68" s="9">
        <v>44836</v>
      </c>
      <c r="T68" s="8" t="s">
        <v>148</v>
      </c>
      <c r="U68" s="8" t="str">
        <f>T68</f>
        <v>17/2/2022</v>
      </c>
      <c r="V68" s="9">
        <v>44717</v>
      </c>
      <c r="W68" s="8" t="s">
        <v>271</v>
      </c>
      <c r="X68" s="8" t="s">
        <v>270</v>
      </c>
      <c r="Y68" s="8" t="s">
        <v>270</v>
      </c>
      <c r="Z68" s="8"/>
      <c r="AA68" s="8"/>
      <c r="AB68" s="29" t="s">
        <v>211</v>
      </c>
      <c r="AC68" s="29"/>
      <c r="AD68" s="114"/>
    </row>
    <row r="69" spans="1:30" x14ac:dyDescent="0.3">
      <c r="A69" s="36"/>
      <c r="B69" s="46"/>
      <c r="C69" s="42"/>
      <c r="D69" s="36"/>
      <c r="E69" s="8" t="s">
        <v>45</v>
      </c>
      <c r="F69" s="8" t="s">
        <v>166</v>
      </c>
      <c r="G69" s="44"/>
      <c r="H69" s="29" t="s">
        <v>44</v>
      </c>
      <c r="I69" s="29" t="s">
        <v>249</v>
      </c>
      <c r="J69" s="13">
        <f t="shared" ref="J69:J106" si="3">J68</f>
        <v>44568</v>
      </c>
      <c r="K69" s="8"/>
      <c r="L69" s="8"/>
      <c r="M69" s="8"/>
      <c r="N69" s="8"/>
      <c r="O69" s="8"/>
      <c r="P69" s="8"/>
      <c r="Q69" s="8"/>
      <c r="R69" s="8"/>
      <c r="S69" s="8"/>
      <c r="T69" s="8"/>
      <c r="U69" s="8"/>
      <c r="V69" s="8"/>
      <c r="W69" s="8"/>
      <c r="X69" s="8"/>
      <c r="Y69" s="29">
        <v>13535</v>
      </c>
      <c r="Z69" s="29" t="s">
        <v>167</v>
      </c>
      <c r="AA69" s="25">
        <v>694279.66</v>
      </c>
      <c r="AB69" s="29" t="s">
        <v>168</v>
      </c>
      <c r="AC69" s="29" t="s">
        <v>72</v>
      </c>
      <c r="AD69" s="114"/>
    </row>
    <row r="70" spans="1:30" x14ac:dyDescent="0.3">
      <c r="A70" s="36"/>
      <c r="B70" s="46"/>
      <c r="C70" s="42"/>
      <c r="D70" s="36"/>
      <c r="E70" s="8" t="s">
        <v>45</v>
      </c>
      <c r="F70" s="8" t="s">
        <v>169</v>
      </c>
      <c r="G70" s="44"/>
      <c r="H70" s="29" t="s">
        <v>44</v>
      </c>
      <c r="I70" s="29" t="s">
        <v>249</v>
      </c>
      <c r="J70" s="13">
        <f t="shared" si="3"/>
        <v>44568</v>
      </c>
      <c r="K70" s="8"/>
      <c r="L70" s="8"/>
      <c r="M70" s="8"/>
      <c r="N70" s="8"/>
      <c r="O70" s="8"/>
      <c r="P70" s="8"/>
      <c r="Q70" s="8"/>
      <c r="R70" s="8"/>
      <c r="S70" s="8"/>
      <c r="T70" s="8"/>
      <c r="U70" s="8"/>
      <c r="V70" s="8"/>
      <c r="W70" s="8"/>
      <c r="X70" s="8"/>
      <c r="Y70" s="29">
        <v>13549</v>
      </c>
      <c r="Z70" s="29" t="s">
        <v>167</v>
      </c>
      <c r="AA70" s="25">
        <v>440000</v>
      </c>
      <c r="AB70" s="29" t="s">
        <v>100</v>
      </c>
      <c r="AC70" s="29" t="s">
        <v>72</v>
      </c>
      <c r="AD70" s="114"/>
    </row>
    <row r="71" spans="1:30" x14ac:dyDescent="0.3">
      <c r="A71" s="36"/>
      <c r="B71" s="46"/>
      <c r="C71" s="42"/>
      <c r="D71" s="36"/>
      <c r="E71" s="8" t="s">
        <v>45</v>
      </c>
      <c r="F71" s="8" t="s">
        <v>170</v>
      </c>
      <c r="G71" s="44"/>
      <c r="H71" s="29" t="s">
        <v>44</v>
      </c>
      <c r="I71" s="29" t="s">
        <v>249</v>
      </c>
      <c r="J71" s="13">
        <f t="shared" si="3"/>
        <v>44568</v>
      </c>
      <c r="K71" s="8"/>
      <c r="L71" s="8"/>
      <c r="M71" s="8"/>
      <c r="N71" s="8"/>
      <c r="O71" s="8"/>
      <c r="P71" s="8"/>
      <c r="Q71" s="8"/>
      <c r="R71" s="8"/>
      <c r="S71" s="8"/>
      <c r="T71" s="8"/>
      <c r="U71" s="8"/>
      <c r="V71" s="8"/>
      <c r="W71" s="8"/>
      <c r="X71" s="8"/>
      <c r="Y71" s="29">
        <v>13456</v>
      </c>
      <c r="Z71" s="29" t="s">
        <v>167</v>
      </c>
      <c r="AA71" s="25">
        <v>5506355.9299999997</v>
      </c>
      <c r="AB71" s="29" t="s">
        <v>171</v>
      </c>
      <c r="AC71" s="29" t="s">
        <v>72</v>
      </c>
      <c r="AD71" s="114"/>
    </row>
    <row r="72" spans="1:30" x14ac:dyDescent="0.3">
      <c r="A72" s="36"/>
      <c r="B72" s="46"/>
      <c r="C72" s="42"/>
      <c r="D72" s="36"/>
      <c r="E72" s="8" t="s">
        <v>45</v>
      </c>
      <c r="F72" s="8" t="s">
        <v>172</v>
      </c>
      <c r="G72" s="44"/>
      <c r="H72" s="29" t="s">
        <v>44</v>
      </c>
      <c r="I72" s="29" t="s">
        <v>249</v>
      </c>
      <c r="J72" s="13">
        <f t="shared" si="3"/>
        <v>44568</v>
      </c>
      <c r="K72" s="8"/>
      <c r="L72" s="8"/>
      <c r="M72" s="8"/>
      <c r="N72" s="8"/>
      <c r="O72" s="8"/>
      <c r="P72" s="8"/>
      <c r="Q72" s="8"/>
      <c r="R72" s="8"/>
      <c r="S72" s="8"/>
      <c r="T72" s="8"/>
      <c r="U72" s="8"/>
      <c r="V72" s="8"/>
      <c r="W72" s="8"/>
      <c r="X72" s="8"/>
      <c r="Y72" s="29">
        <v>13436</v>
      </c>
      <c r="Z72" s="29" t="s">
        <v>167</v>
      </c>
      <c r="AA72" s="25">
        <v>578576.27</v>
      </c>
      <c r="AB72" s="29" t="s">
        <v>171</v>
      </c>
      <c r="AC72" s="29" t="s">
        <v>72</v>
      </c>
      <c r="AD72" s="114"/>
    </row>
    <row r="73" spans="1:30" x14ac:dyDescent="0.3">
      <c r="A73" s="36"/>
      <c r="B73" s="46"/>
      <c r="C73" s="42"/>
      <c r="D73" s="36"/>
      <c r="E73" s="8" t="s">
        <v>45</v>
      </c>
      <c r="F73" s="8" t="s">
        <v>173</v>
      </c>
      <c r="G73" s="44"/>
      <c r="H73" s="29" t="s">
        <v>44</v>
      </c>
      <c r="I73" s="29" t="s">
        <v>249</v>
      </c>
      <c r="J73" s="13">
        <f t="shared" si="3"/>
        <v>44568</v>
      </c>
      <c r="K73" s="8"/>
      <c r="L73" s="8"/>
      <c r="M73" s="8"/>
      <c r="N73" s="8"/>
      <c r="O73" s="8"/>
      <c r="P73" s="8"/>
      <c r="Q73" s="8"/>
      <c r="R73" s="8"/>
      <c r="S73" s="8"/>
      <c r="T73" s="8"/>
      <c r="U73" s="8"/>
      <c r="V73" s="8"/>
      <c r="W73" s="8"/>
      <c r="X73" s="8"/>
      <c r="Y73" s="29">
        <v>13452</v>
      </c>
      <c r="Z73" s="29" t="s">
        <v>167</v>
      </c>
      <c r="AA73" s="25">
        <v>603305.07999999996</v>
      </c>
      <c r="AB73" s="29" t="s">
        <v>171</v>
      </c>
      <c r="AC73" s="29" t="s">
        <v>72</v>
      </c>
      <c r="AD73" s="114"/>
    </row>
    <row r="74" spans="1:30" x14ac:dyDescent="0.3">
      <c r="A74" s="36"/>
      <c r="B74" s="46"/>
      <c r="C74" s="42"/>
      <c r="D74" s="36"/>
      <c r="E74" s="8" t="s">
        <v>45</v>
      </c>
      <c r="F74" s="8" t="s">
        <v>174</v>
      </c>
      <c r="G74" s="44"/>
      <c r="H74" s="29" t="s">
        <v>44</v>
      </c>
      <c r="I74" s="29" t="s">
        <v>249</v>
      </c>
      <c r="J74" s="13">
        <f t="shared" si="3"/>
        <v>44568</v>
      </c>
      <c r="K74" s="8"/>
      <c r="L74" s="8"/>
      <c r="M74" s="8"/>
      <c r="N74" s="8"/>
      <c r="O74" s="8"/>
      <c r="P74" s="8"/>
      <c r="Q74" s="8"/>
      <c r="R74" s="8"/>
      <c r="S74" s="8"/>
      <c r="T74" s="8"/>
      <c r="U74" s="8"/>
      <c r="V74" s="8"/>
      <c r="W74" s="8"/>
      <c r="X74" s="8"/>
      <c r="Y74" s="29">
        <v>13428</v>
      </c>
      <c r="Z74" s="29" t="s">
        <v>167</v>
      </c>
      <c r="AA74" s="25">
        <v>617669.49</v>
      </c>
      <c r="AB74" s="29" t="s">
        <v>148</v>
      </c>
      <c r="AC74" s="29" t="s">
        <v>72</v>
      </c>
      <c r="AD74" s="114"/>
    </row>
    <row r="75" spans="1:30" x14ac:dyDescent="0.3">
      <c r="A75" s="36"/>
      <c r="B75" s="46"/>
      <c r="C75" s="42"/>
      <c r="D75" s="36"/>
      <c r="E75" s="8" t="s">
        <v>45</v>
      </c>
      <c r="F75" s="8" t="s">
        <v>175</v>
      </c>
      <c r="G75" s="44"/>
      <c r="H75" s="29" t="s">
        <v>44</v>
      </c>
      <c r="I75" s="29" t="s">
        <v>249</v>
      </c>
      <c r="J75" s="13">
        <f t="shared" si="3"/>
        <v>44568</v>
      </c>
      <c r="K75" s="8"/>
      <c r="L75" s="8"/>
      <c r="M75" s="8"/>
      <c r="N75" s="8"/>
      <c r="O75" s="8"/>
      <c r="P75" s="8"/>
      <c r="Q75" s="8"/>
      <c r="R75" s="8"/>
      <c r="S75" s="8"/>
      <c r="T75" s="8"/>
      <c r="U75" s="8"/>
      <c r="V75" s="8"/>
      <c r="W75" s="8"/>
      <c r="X75" s="8"/>
      <c r="Y75" s="29">
        <v>13401</v>
      </c>
      <c r="Z75" s="29" t="s">
        <v>167</v>
      </c>
      <c r="AA75" s="25">
        <f>933.42*2309</f>
        <v>2155266.7799999998</v>
      </c>
      <c r="AB75" s="29" t="s">
        <v>135</v>
      </c>
      <c r="AC75" s="29" t="s">
        <v>72</v>
      </c>
      <c r="AD75" s="114"/>
    </row>
    <row r="76" spans="1:30" x14ac:dyDescent="0.3">
      <c r="A76" s="36"/>
      <c r="B76" s="46"/>
      <c r="C76" s="42"/>
      <c r="D76" s="36"/>
      <c r="E76" s="8" t="s">
        <v>45</v>
      </c>
      <c r="F76" s="8" t="s">
        <v>176</v>
      </c>
      <c r="G76" s="44"/>
      <c r="H76" s="29" t="s">
        <v>44</v>
      </c>
      <c r="I76" s="29" t="s">
        <v>249</v>
      </c>
      <c r="J76" s="13">
        <f t="shared" si="3"/>
        <v>44568</v>
      </c>
      <c r="K76" s="8"/>
      <c r="L76" s="8"/>
      <c r="M76" s="8"/>
      <c r="N76" s="8"/>
      <c r="O76" s="8"/>
      <c r="P76" s="8"/>
      <c r="Q76" s="8"/>
      <c r="R76" s="8"/>
      <c r="S76" s="8"/>
      <c r="T76" s="8"/>
      <c r="U76" s="8"/>
      <c r="V76" s="8"/>
      <c r="W76" s="8"/>
      <c r="X76" s="8"/>
      <c r="Y76" s="29">
        <v>13405</v>
      </c>
      <c r="Z76" s="29" t="s">
        <v>167</v>
      </c>
      <c r="AA76" s="25">
        <f>59.04*2309</f>
        <v>136323.35999999999</v>
      </c>
      <c r="AB76" s="29" t="s">
        <v>135</v>
      </c>
      <c r="AC76" s="29" t="s">
        <v>72</v>
      </c>
      <c r="AD76" s="114"/>
    </row>
    <row r="77" spans="1:30" x14ac:dyDescent="0.3">
      <c r="A77" s="36"/>
      <c r="B77" s="46"/>
      <c r="C77" s="42"/>
      <c r="D77" s="36"/>
      <c r="E77" s="8" t="s">
        <v>45</v>
      </c>
      <c r="F77" s="8" t="s">
        <v>177</v>
      </c>
      <c r="G77" s="45"/>
      <c r="H77" s="29" t="s">
        <v>44</v>
      </c>
      <c r="I77" s="29" t="s">
        <v>249</v>
      </c>
      <c r="J77" s="13">
        <f t="shared" si="3"/>
        <v>44568</v>
      </c>
      <c r="K77" s="8"/>
      <c r="L77" s="8"/>
      <c r="M77" s="8"/>
      <c r="N77" s="8"/>
      <c r="O77" s="8"/>
      <c r="P77" s="8"/>
      <c r="Q77" s="8"/>
      <c r="R77" s="8"/>
      <c r="S77" s="8"/>
      <c r="T77" s="8"/>
      <c r="U77" s="8"/>
      <c r="V77" s="8"/>
      <c r="W77" s="8"/>
      <c r="X77" s="8"/>
      <c r="Y77" s="29">
        <v>13368</v>
      </c>
      <c r="Z77" s="29" t="s">
        <v>167</v>
      </c>
      <c r="AA77" s="25">
        <f>126.69*2309</f>
        <v>292527.21000000002</v>
      </c>
      <c r="AB77" s="29" t="s">
        <v>119</v>
      </c>
      <c r="AC77" s="29" t="s">
        <v>72</v>
      </c>
      <c r="AD77" s="114"/>
    </row>
    <row r="78" spans="1:30" x14ac:dyDescent="0.3">
      <c r="A78" s="36">
        <v>2</v>
      </c>
      <c r="B78" s="37" t="s">
        <v>9</v>
      </c>
      <c r="C78" s="37" t="s">
        <v>70</v>
      </c>
      <c r="D78" s="38">
        <v>1</v>
      </c>
      <c r="E78" s="8" t="s">
        <v>43</v>
      </c>
      <c r="F78" s="8"/>
      <c r="G78" s="43">
        <v>63330000</v>
      </c>
      <c r="H78" s="29" t="s">
        <v>7</v>
      </c>
      <c r="I78" s="29" t="s">
        <v>249</v>
      </c>
      <c r="J78" s="13">
        <f t="shared" si="3"/>
        <v>44568</v>
      </c>
      <c r="K78" s="9">
        <v>44563</v>
      </c>
      <c r="L78" s="9">
        <v>44714</v>
      </c>
      <c r="M78" s="9">
        <v>44744</v>
      </c>
      <c r="N78" s="8" t="s">
        <v>124</v>
      </c>
      <c r="O78" s="8" t="s">
        <v>125</v>
      </c>
      <c r="P78" s="8" t="s">
        <v>148</v>
      </c>
      <c r="Q78" s="8" t="s">
        <v>149</v>
      </c>
      <c r="R78" s="8" t="s">
        <v>150</v>
      </c>
      <c r="S78" s="8" t="s">
        <v>131</v>
      </c>
      <c r="T78" s="8" t="s">
        <v>151</v>
      </c>
      <c r="U78" s="9">
        <v>44564</v>
      </c>
      <c r="V78" s="9">
        <v>44715</v>
      </c>
      <c r="W78" s="9">
        <v>44898</v>
      </c>
      <c r="X78" s="8" t="s">
        <v>113</v>
      </c>
      <c r="Y78" s="8"/>
      <c r="Z78" s="8"/>
      <c r="AA78" s="8"/>
      <c r="AB78" s="29" t="s">
        <v>152</v>
      </c>
      <c r="AC78" s="29"/>
      <c r="AD78" s="114"/>
    </row>
    <row r="79" spans="1:30" x14ac:dyDescent="0.3">
      <c r="A79" s="36"/>
      <c r="B79" s="37"/>
      <c r="C79" s="37"/>
      <c r="D79" s="38"/>
      <c r="E79" s="8" t="s">
        <v>45</v>
      </c>
      <c r="F79" s="8"/>
      <c r="G79" s="45"/>
      <c r="H79" s="29"/>
      <c r="I79" s="29" t="s">
        <v>249</v>
      </c>
      <c r="J79" s="13">
        <f t="shared" si="3"/>
        <v>44568</v>
      </c>
      <c r="K79" s="8"/>
      <c r="L79" s="8"/>
      <c r="M79" s="8"/>
      <c r="N79" s="8"/>
      <c r="O79" s="8"/>
      <c r="P79" s="8"/>
      <c r="Q79" s="8"/>
      <c r="R79" s="8"/>
      <c r="S79" s="8"/>
      <c r="T79" s="8"/>
      <c r="U79" s="8"/>
      <c r="V79" s="8"/>
      <c r="W79" s="8"/>
      <c r="X79" s="8"/>
      <c r="Y79" s="8"/>
      <c r="Z79" s="8"/>
      <c r="AA79" s="8"/>
      <c r="AB79" s="29"/>
      <c r="AC79" s="29" t="s">
        <v>46</v>
      </c>
      <c r="AD79" s="114"/>
    </row>
    <row r="80" spans="1:30" x14ac:dyDescent="0.3">
      <c r="A80" s="36">
        <v>3</v>
      </c>
      <c r="B80" s="41" t="s">
        <v>10</v>
      </c>
      <c r="C80" s="42" t="s">
        <v>71</v>
      </c>
      <c r="D80" s="36">
        <v>1</v>
      </c>
      <c r="E80" s="8" t="s">
        <v>43</v>
      </c>
      <c r="F80" s="8"/>
      <c r="G80" s="43">
        <v>69330000</v>
      </c>
      <c r="H80" s="29" t="s">
        <v>7</v>
      </c>
      <c r="I80" s="29" t="s">
        <v>249</v>
      </c>
      <c r="J80" s="13">
        <f t="shared" si="3"/>
        <v>44568</v>
      </c>
      <c r="K80" s="9">
        <v>44563</v>
      </c>
      <c r="L80" s="9">
        <v>44714</v>
      </c>
      <c r="M80" s="9">
        <v>44744</v>
      </c>
      <c r="N80" s="8" t="s">
        <v>124</v>
      </c>
      <c r="O80" s="8" t="s">
        <v>125</v>
      </c>
      <c r="P80" s="8" t="s">
        <v>148</v>
      </c>
      <c r="Q80" s="8" t="s">
        <v>149</v>
      </c>
      <c r="R80" s="29" t="s">
        <v>150</v>
      </c>
      <c r="S80" s="29" t="s">
        <v>131</v>
      </c>
      <c r="T80" s="29" t="s">
        <v>151</v>
      </c>
      <c r="U80" s="9">
        <v>44564</v>
      </c>
      <c r="V80" s="9">
        <v>44715</v>
      </c>
      <c r="W80" s="9">
        <v>44898</v>
      </c>
      <c r="X80" s="8" t="s">
        <v>113</v>
      </c>
      <c r="Y80" s="8"/>
      <c r="Z80" s="8"/>
      <c r="AA80" s="8"/>
      <c r="AB80" s="29" t="s">
        <v>152</v>
      </c>
      <c r="AC80" s="29"/>
      <c r="AD80" s="114"/>
    </row>
    <row r="81" spans="1:30" x14ac:dyDescent="0.3">
      <c r="A81" s="36"/>
      <c r="B81" s="41"/>
      <c r="C81" s="42"/>
      <c r="D81" s="36"/>
      <c r="E81" s="8" t="s">
        <v>45</v>
      </c>
      <c r="F81" s="8" t="s">
        <v>178</v>
      </c>
      <c r="G81" s="44"/>
      <c r="H81" s="29" t="s">
        <v>7</v>
      </c>
      <c r="I81" s="29" t="s">
        <v>249</v>
      </c>
      <c r="J81" s="13">
        <f t="shared" si="3"/>
        <v>44568</v>
      </c>
      <c r="K81" s="8"/>
      <c r="L81" s="8"/>
      <c r="M81" s="8"/>
      <c r="N81" s="8"/>
      <c r="O81" s="8"/>
      <c r="P81" s="8"/>
      <c r="Q81" s="8"/>
      <c r="R81" s="29"/>
      <c r="S81" s="29" t="s">
        <v>179</v>
      </c>
      <c r="T81" s="29" t="s">
        <v>180</v>
      </c>
      <c r="U81" s="8"/>
      <c r="V81" s="8"/>
      <c r="W81" s="8"/>
      <c r="X81" s="8"/>
      <c r="Y81" s="29">
        <v>13483</v>
      </c>
      <c r="Z81" s="12" t="s">
        <v>181</v>
      </c>
      <c r="AA81" s="11">
        <v>535500</v>
      </c>
      <c r="AB81" s="13">
        <v>44567</v>
      </c>
      <c r="AC81" s="29" t="s">
        <v>72</v>
      </c>
      <c r="AD81" s="114"/>
    </row>
    <row r="82" spans="1:30" x14ac:dyDescent="0.3">
      <c r="A82" s="36"/>
      <c r="B82" s="41"/>
      <c r="C82" s="42"/>
      <c r="D82" s="36"/>
      <c r="E82" s="8" t="s">
        <v>45</v>
      </c>
      <c r="F82" s="8" t="s">
        <v>182</v>
      </c>
      <c r="G82" s="44"/>
      <c r="H82" s="29" t="s">
        <v>7</v>
      </c>
      <c r="I82" s="29" t="s">
        <v>249</v>
      </c>
      <c r="J82" s="13">
        <f t="shared" si="3"/>
        <v>44568</v>
      </c>
      <c r="K82" s="8"/>
      <c r="L82" s="8"/>
      <c r="M82" s="8"/>
      <c r="N82" s="8"/>
      <c r="O82" s="8"/>
      <c r="P82" s="8"/>
      <c r="Q82" s="8"/>
      <c r="R82" s="29"/>
      <c r="S82" s="13">
        <v>44839</v>
      </c>
      <c r="T82" s="13">
        <v>44870</v>
      </c>
      <c r="U82" s="8"/>
      <c r="V82" s="8"/>
      <c r="W82" s="8"/>
      <c r="X82" s="8"/>
      <c r="Y82" s="29">
        <v>13548</v>
      </c>
      <c r="Z82" s="12" t="str">
        <f>Z81</f>
        <v>World Air Travel and Tours Ltd</v>
      </c>
      <c r="AA82" s="11">
        <v>521500</v>
      </c>
      <c r="AB82" s="29" t="s">
        <v>168</v>
      </c>
      <c r="AC82" s="29" t="s">
        <v>72</v>
      </c>
      <c r="AD82" s="114"/>
    </row>
    <row r="83" spans="1:30" x14ac:dyDescent="0.3">
      <c r="A83" s="36"/>
      <c r="B83" s="41"/>
      <c r="C83" s="42"/>
      <c r="D83" s="36"/>
      <c r="E83" s="8" t="s">
        <v>45</v>
      </c>
      <c r="F83" s="8" t="str">
        <f>F82</f>
        <v>PROVISION FOR AIR TRAVEL TICKETS FOR PROF. HULDA SWAI FROM KIA-DAR-KIA</v>
      </c>
      <c r="G83" s="44"/>
      <c r="H83" s="29" t="s">
        <v>7</v>
      </c>
      <c r="I83" s="29" t="s">
        <v>249</v>
      </c>
      <c r="J83" s="13">
        <f t="shared" si="3"/>
        <v>44568</v>
      </c>
      <c r="K83" s="8"/>
      <c r="L83" s="8"/>
      <c r="M83" s="8"/>
      <c r="N83" s="8"/>
      <c r="O83" s="8"/>
      <c r="P83" s="8"/>
      <c r="Q83" s="8"/>
      <c r="R83" s="29"/>
      <c r="S83" s="29" t="s">
        <v>183</v>
      </c>
      <c r="T83" s="29" t="s">
        <v>184</v>
      </c>
      <c r="U83" s="8"/>
      <c r="V83" s="8"/>
      <c r="W83" s="8"/>
      <c r="X83" s="8"/>
      <c r="Y83" s="29">
        <v>13453</v>
      </c>
      <c r="Z83" s="12" t="str">
        <f>Z82</f>
        <v>World Air Travel and Tours Ltd</v>
      </c>
      <c r="AA83" s="11">
        <v>587500</v>
      </c>
      <c r="AB83" s="29" t="s">
        <v>179</v>
      </c>
      <c r="AC83" s="29" t="s">
        <v>72</v>
      </c>
      <c r="AD83" s="114"/>
    </row>
    <row r="84" spans="1:30" x14ac:dyDescent="0.3">
      <c r="A84" s="36"/>
      <c r="B84" s="41"/>
      <c r="C84" s="42"/>
      <c r="D84" s="36"/>
      <c r="E84" s="8" t="s">
        <v>45</v>
      </c>
      <c r="F84" s="8" t="s">
        <v>185</v>
      </c>
      <c r="G84" s="44"/>
      <c r="H84" s="29" t="s">
        <v>7</v>
      </c>
      <c r="I84" s="29" t="s">
        <v>249</v>
      </c>
      <c r="J84" s="13">
        <f t="shared" si="3"/>
        <v>44568</v>
      </c>
      <c r="K84" s="8"/>
      <c r="L84" s="8"/>
      <c r="M84" s="8"/>
      <c r="N84" s="8"/>
      <c r="O84" s="8"/>
      <c r="P84" s="8"/>
      <c r="Q84" s="8"/>
      <c r="R84" s="29"/>
      <c r="S84" s="13">
        <v>44867</v>
      </c>
      <c r="T84" s="13">
        <v>44897</v>
      </c>
      <c r="U84" s="8"/>
      <c r="V84" s="8"/>
      <c r="W84" s="8"/>
      <c r="X84" s="8"/>
      <c r="Y84" s="29">
        <v>13432</v>
      </c>
      <c r="Z84" s="12" t="str">
        <f>Z83</f>
        <v>World Air Travel and Tours Ltd</v>
      </c>
      <c r="AA84" s="11">
        <v>1681820</v>
      </c>
      <c r="AB84" s="29" t="s">
        <v>148</v>
      </c>
      <c r="AC84" s="29" t="s">
        <v>72</v>
      </c>
      <c r="AD84" s="114"/>
    </row>
    <row r="85" spans="1:30" x14ac:dyDescent="0.3">
      <c r="A85" s="36"/>
      <c r="B85" s="41"/>
      <c r="C85" s="42"/>
      <c r="D85" s="36"/>
      <c r="E85" s="8" t="s">
        <v>45</v>
      </c>
      <c r="F85" s="8" t="s">
        <v>186</v>
      </c>
      <c r="G85" s="44"/>
      <c r="H85" s="29" t="s">
        <v>7</v>
      </c>
      <c r="I85" s="29" t="s">
        <v>249</v>
      </c>
      <c r="J85" s="13">
        <f t="shared" si="3"/>
        <v>44568</v>
      </c>
      <c r="K85" s="8"/>
      <c r="L85" s="8"/>
      <c r="M85" s="8"/>
      <c r="N85" s="8"/>
      <c r="O85" s="8"/>
      <c r="P85" s="8"/>
      <c r="Q85" s="8"/>
      <c r="R85" s="29"/>
      <c r="S85" s="29" t="s">
        <v>272</v>
      </c>
      <c r="T85" s="29" t="s">
        <v>273</v>
      </c>
      <c r="U85" s="8"/>
      <c r="V85" s="8"/>
      <c r="W85" s="8"/>
      <c r="X85" s="8"/>
      <c r="Y85" s="29">
        <v>13384</v>
      </c>
      <c r="Z85" s="12" t="str">
        <f>Z84</f>
        <v>World Air Travel and Tours Ltd</v>
      </c>
      <c r="AA85" s="11">
        <v>1247.78</v>
      </c>
      <c r="AB85" s="29" t="s">
        <v>119</v>
      </c>
      <c r="AC85" s="29" t="s">
        <v>72</v>
      </c>
      <c r="AD85" s="114"/>
    </row>
    <row r="86" spans="1:30" x14ac:dyDescent="0.3">
      <c r="A86" s="36"/>
      <c r="B86" s="41"/>
      <c r="C86" s="42"/>
      <c r="D86" s="36"/>
      <c r="E86" s="8" t="s">
        <v>45</v>
      </c>
      <c r="F86" s="8" t="s">
        <v>187</v>
      </c>
      <c r="G86" s="44"/>
      <c r="H86" s="29" t="s">
        <v>7</v>
      </c>
      <c r="I86" s="29" t="s">
        <v>249</v>
      </c>
      <c r="J86" s="13">
        <f t="shared" si="3"/>
        <v>44568</v>
      </c>
      <c r="K86" s="8"/>
      <c r="L86" s="8"/>
      <c r="M86" s="8"/>
      <c r="N86" s="8"/>
      <c r="O86" s="8"/>
      <c r="P86" s="8"/>
      <c r="Q86" s="8"/>
      <c r="R86" s="29"/>
      <c r="S86" s="13" t="s">
        <v>273</v>
      </c>
      <c r="T86" s="13" t="s">
        <v>207</v>
      </c>
      <c r="U86" s="8"/>
      <c r="V86" s="8"/>
      <c r="W86" s="8"/>
      <c r="X86" s="8"/>
      <c r="Y86" s="29">
        <v>13385</v>
      </c>
      <c r="Z86" s="13" t="s">
        <v>188</v>
      </c>
      <c r="AA86" s="11">
        <v>301.77999999999997</v>
      </c>
      <c r="AB86" s="29" t="s">
        <v>119</v>
      </c>
      <c r="AC86" s="29" t="s">
        <v>72</v>
      </c>
      <c r="AD86" s="114"/>
    </row>
    <row r="87" spans="1:30" x14ac:dyDescent="0.3">
      <c r="A87" s="36"/>
      <c r="B87" s="41"/>
      <c r="C87" s="42"/>
      <c r="D87" s="36"/>
      <c r="E87" s="8" t="s">
        <v>45</v>
      </c>
      <c r="F87" s="8" t="s">
        <v>189</v>
      </c>
      <c r="G87" s="44"/>
      <c r="H87" s="29" t="s">
        <v>7</v>
      </c>
      <c r="I87" s="29" t="s">
        <v>249</v>
      </c>
      <c r="J87" s="13">
        <f t="shared" si="3"/>
        <v>44568</v>
      </c>
      <c r="K87" s="8"/>
      <c r="L87" s="8"/>
      <c r="M87" s="8"/>
      <c r="N87" s="8"/>
      <c r="O87" s="8"/>
      <c r="P87" s="8"/>
      <c r="Q87" s="8"/>
      <c r="R87" s="29"/>
      <c r="S87" s="13" t="s">
        <v>274</v>
      </c>
      <c r="T87" s="13">
        <v>44682</v>
      </c>
      <c r="U87" s="8"/>
      <c r="V87" s="8"/>
      <c r="W87" s="8"/>
      <c r="X87" s="8"/>
      <c r="Y87" s="29">
        <v>13403</v>
      </c>
      <c r="Z87" s="13" t="str">
        <f>Z86</f>
        <v>Beyond Travels</v>
      </c>
      <c r="AA87" s="11">
        <v>560.37</v>
      </c>
      <c r="AB87" s="29" t="s">
        <v>119</v>
      </c>
      <c r="AC87" s="29" t="s">
        <v>72</v>
      </c>
      <c r="AD87" s="114"/>
    </row>
    <row r="88" spans="1:30" x14ac:dyDescent="0.3">
      <c r="A88" s="36"/>
      <c r="B88" s="41"/>
      <c r="C88" s="42"/>
      <c r="D88" s="36"/>
      <c r="E88" s="8" t="s">
        <v>45</v>
      </c>
      <c r="F88" s="8" t="s">
        <v>190</v>
      </c>
      <c r="G88" s="44"/>
      <c r="H88" s="29" t="s">
        <v>7</v>
      </c>
      <c r="I88" s="29" t="s">
        <v>249</v>
      </c>
      <c r="J88" s="13">
        <f t="shared" si="3"/>
        <v>44568</v>
      </c>
      <c r="K88" s="8"/>
      <c r="L88" s="8"/>
      <c r="M88" s="8"/>
      <c r="N88" s="8"/>
      <c r="O88" s="8"/>
      <c r="P88" s="8"/>
      <c r="Q88" s="8"/>
      <c r="R88" s="29"/>
      <c r="S88" s="13" t="s">
        <v>191</v>
      </c>
      <c r="T88" s="13" t="s">
        <v>85</v>
      </c>
      <c r="U88" s="8"/>
      <c r="V88" s="8"/>
      <c r="W88" s="8"/>
      <c r="X88" s="8"/>
      <c r="Y88" s="29">
        <v>13417</v>
      </c>
      <c r="Z88" s="13" t="s">
        <v>188</v>
      </c>
      <c r="AA88" s="11">
        <v>3675032</v>
      </c>
      <c r="AB88" s="29" t="s">
        <v>192</v>
      </c>
      <c r="AC88" s="29" t="s">
        <v>72</v>
      </c>
      <c r="AD88" s="114"/>
    </row>
    <row r="89" spans="1:30" x14ac:dyDescent="0.3">
      <c r="A89" s="36"/>
      <c r="B89" s="41"/>
      <c r="C89" s="42"/>
      <c r="D89" s="36"/>
      <c r="E89" s="8" t="s">
        <v>45</v>
      </c>
      <c r="F89" s="8" t="s">
        <v>193</v>
      </c>
      <c r="G89" s="44"/>
      <c r="H89" s="29" t="s">
        <v>7</v>
      </c>
      <c r="I89" s="29" t="s">
        <v>249</v>
      </c>
      <c r="J89" s="13">
        <f t="shared" si="3"/>
        <v>44568</v>
      </c>
      <c r="K89" s="8"/>
      <c r="L89" s="8"/>
      <c r="M89" s="8"/>
      <c r="N89" s="8"/>
      <c r="O89" s="8"/>
      <c r="P89" s="8"/>
      <c r="Q89" s="8"/>
      <c r="R89" s="29"/>
      <c r="S89" s="13" t="s">
        <v>194</v>
      </c>
      <c r="T89" s="13" t="s">
        <v>195</v>
      </c>
      <c r="U89" s="8"/>
      <c r="V89" s="8"/>
      <c r="W89" s="8"/>
      <c r="X89" s="8"/>
      <c r="Y89" s="29">
        <v>13484</v>
      </c>
      <c r="Z89" s="13" t="s">
        <v>181</v>
      </c>
      <c r="AA89" s="11">
        <v>949500</v>
      </c>
      <c r="AB89" s="29" t="s">
        <v>196</v>
      </c>
      <c r="AC89" s="29" t="s">
        <v>72</v>
      </c>
      <c r="AD89" s="114"/>
    </row>
    <row r="90" spans="1:30" x14ac:dyDescent="0.3">
      <c r="A90" s="36"/>
      <c r="B90" s="41"/>
      <c r="C90" s="42"/>
      <c r="D90" s="36"/>
      <c r="E90" s="8" t="s">
        <v>45</v>
      </c>
      <c r="F90" s="8" t="s">
        <v>197</v>
      </c>
      <c r="G90" s="44"/>
      <c r="H90" s="29" t="s">
        <v>7</v>
      </c>
      <c r="I90" s="29" t="s">
        <v>249</v>
      </c>
      <c r="J90" s="13">
        <f t="shared" si="3"/>
        <v>44568</v>
      </c>
      <c r="K90" s="8"/>
      <c r="L90" s="8"/>
      <c r="M90" s="8"/>
      <c r="N90" s="8"/>
      <c r="O90" s="8"/>
      <c r="P90" s="8"/>
      <c r="Q90" s="8"/>
      <c r="R90" s="29"/>
      <c r="S90" s="13" t="s">
        <v>194</v>
      </c>
      <c r="T90" s="13" t="s">
        <v>195</v>
      </c>
      <c r="U90" s="8"/>
      <c r="V90" s="8"/>
      <c r="W90" s="8"/>
      <c r="X90" s="8"/>
      <c r="Y90" s="29">
        <v>13495</v>
      </c>
      <c r="Z90" s="13" t="str">
        <f>Z89</f>
        <v>World Air Travel and Tours Ltd</v>
      </c>
      <c r="AA90" s="11">
        <v>633500</v>
      </c>
      <c r="AB90" s="29" t="s">
        <v>198</v>
      </c>
      <c r="AC90" s="29" t="s">
        <v>72</v>
      </c>
      <c r="AD90" s="114"/>
    </row>
    <row r="91" spans="1:30" x14ac:dyDescent="0.3">
      <c r="A91" s="36"/>
      <c r="B91" s="41"/>
      <c r="C91" s="42"/>
      <c r="D91" s="36"/>
      <c r="E91" s="8" t="s">
        <v>45</v>
      </c>
      <c r="F91" s="8" t="s">
        <v>199</v>
      </c>
      <c r="G91" s="45"/>
      <c r="H91" s="29" t="s">
        <v>7</v>
      </c>
      <c r="I91" s="29" t="s">
        <v>249</v>
      </c>
      <c r="J91" s="13">
        <f t="shared" si="3"/>
        <v>44568</v>
      </c>
      <c r="K91" s="8"/>
      <c r="L91" s="8"/>
      <c r="M91" s="8"/>
      <c r="N91" s="8"/>
      <c r="O91" s="8"/>
      <c r="P91" s="8"/>
      <c r="Q91" s="8"/>
      <c r="R91" s="29"/>
      <c r="S91" s="13">
        <v>44815</v>
      </c>
      <c r="T91" s="13">
        <v>44845</v>
      </c>
      <c r="U91" s="8"/>
      <c r="V91" s="8"/>
      <c r="W91" s="8"/>
      <c r="X91" s="8"/>
      <c r="Y91" s="29">
        <v>13345</v>
      </c>
      <c r="Z91" s="13" t="str">
        <f>Z90</f>
        <v>World Air Travel and Tours Ltd</v>
      </c>
      <c r="AA91" s="11">
        <v>180000</v>
      </c>
      <c r="AB91" s="29" t="s">
        <v>274</v>
      </c>
      <c r="AC91" s="29" t="s">
        <v>72</v>
      </c>
      <c r="AD91" s="114"/>
    </row>
    <row r="92" spans="1:30" x14ac:dyDescent="0.3">
      <c r="A92" s="38">
        <v>4</v>
      </c>
      <c r="B92" s="37" t="s">
        <v>11</v>
      </c>
      <c r="C92" s="39" t="s">
        <v>73</v>
      </c>
      <c r="D92" s="38">
        <v>1</v>
      </c>
      <c r="E92" s="8" t="s">
        <v>43</v>
      </c>
      <c r="F92" s="8"/>
      <c r="G92" s="43">
        <v>23110000</v>
      </c>
      <c r="H92" s="29" t="s">
        <v>7</v>
      </c>
      <c r="I92" s="29" t="s">
        <v>249</v>
      </c>
      <c r="J92" s="13">
        <f t="shared" si="3"/>
        <v>44568</v>
      </c>
      <c r="K92" s="9">
        <v>44572</v>
      </c>
      <c r="L92" s="9">
        <v>44723</v>
      </c>
      <c r="M92" s="9">
        <v>44753</v>
      </c>
      <c r="N92" s="8" t="s">
        <v>200</v>
      </c>
      <c r="O92" s="8" t="s">
        <v>201</v>
      </c>
      <c r="P92" s="8" t="s">
        <v>202</v>
      </c>
      <c r="Q92" s="8" t="s">
        <v>203</v>
      </c>
      <c r="R92" s="8" t="s">
        <v>204</v>
      </c>
      <c r="S92" s="8" t="s">
        <v>205</v>
      </c>
      <c r="T92" s="8" t="s">
        <v>130</v>
      </c>
      <c r="U92" s="9">
        <v>44573</v>
      </c>
      <c r="V92" s="9">
        <v>44724</v>
      </c>
      <c r="W92" s="9">
        <v>44907</v>
      </c>
      <c r="X92" s="8" t="s">
        <v>206</v>
      </c>
      <c r="Y92" s="8"/>
      <c r="Z92" s="8"/>
      <c r="AA92" s="8"/>
      <c r="AB92" s="29" t="s">
        <v>207</v>
      </c>
      <c r="AC92" s="29"/>
      <c r="AD92" s="114"/>
    </row>
    <row r="93" spans="1:30" x14ac:dyDescent="0.3">
      <c r="A93" s="38"/>
      <c r="B93" s="37"/>
      <c r="C93" s="39"/>
      <c r="D93" s="38"/>
      <c r="E93" s="8" t="s">
        <v>45</v>
      </c>
      <c r="F93" s="20" t="s">
        <v>208</v>
      </c>
      <c r="G93" s="45"/>
      <c r="H93" s="29" t="s">
        <v>55</v>
      </c>
      <c r="I93" s="29" t="s">
        <v>249</v>
      </c>
      <c r="J93" s="13">
        <f t="shared" si="3"/>
        <v>44568</v>
      </c>
      <c r="K93" s="9"/>
      <c r="L93" s="9"/>
      <c r="M93" s="9"/>
      <c r="N93" s="8"/>
      <c r="O93" s="8"/>
      <c r="P93" s="8"/>
      <c r="Q93" s="8"/>
      <c r="R93" s="8"/>
      <c r="S93" s="8"/>
      <c r="T93" s="8"/>
      <c r="U93" s="9"/>
      <c r="V93" s="9"/>
      <c r="W93" s="9"/>
      <c r="X93" s="8"/>
      <c r="Y93" s="8"/>
      <c r="Z93" s="8"/>
      <c r="AA93" s="11">
        <v>1600000</v>
      </c>
      <c r="AB93" s="29"/>
      <c r="AC93" s="29" t="s">
        <v>72</v>
      </c>
      <c r="AD93" s="114"/>
    </row>
    <row r="94" spans="1:30" x14ac:dyDescent="0.3">
      <c r="A94" s="36">
        <v>5</v>
      </c>
      <c r="B94" s="37" t="s">
        <v>209</v>
      </c>
      <c r="C94" s="39" t="s">
        <v>73</v>
      </c>
      <c r="D94" s="38">
        <v>1</v>
      </c>
      <c r="E94" s="8" t="s">
        <v>43</v>
      </c>
      <c r="F94" s="8"/>
      <c r="G94" s="43">
        <v>92440000</v>
      </c>
      <c r="H94" s="29" t="s">
        <v>44</v>
      </c>
      <c r="I94" s="29" t="s">
        <v>249</v>
      </c>
      <c r="J94" s="13">
        <f t="shared" si="3"/>
        <v>44568</v>
      </c>
      <c r="K94" s="8"/>
      <c r="L94" s="8"/>
      <c r="M94" s="8"/>
      <c r="N94" s="8"/>
      <c r="O94" s="8"/>
      <c r="P94" s="8"/>
      <c r="Q94" s="8"/>
      <c r="R94" s="8"/>
      <c r="S94" s="9">
        <v>44686</v>
      </c>
      <c r="T94" s="9">
        <v>44809</v>
      </c>
      <c r="U94" s="9">
        <f>T94</f>
        <v>44809</v>
      </c>
      <c r="V94" s="8" t="s">
        <v>210</v>
      </c>
      <c r="W94" s="8"/>
      <c r="X94" s="8"/>
      <c r="Y94" s="8"/>
      <c r="Z94" s="8"/>
      <c r="AA94" s="8"/>
      <c r="AB94" s="29" t="s">
        <v>211</v>
      </c>
      <c r="AC94" s="29"/>
      <c r="AD94" s="114"/>
    </row>
    <row r="95" spans="1:30" x14ac:dyDescent="0.3">
      <c r="A95" s="36"/>
      <c r="B95" s="37"/>
      <c r="C95" s="39"/>
      <c r="D95" s="38"/>
      <c r="E95" s="8" t="s">
        <v>45</v>
      </c>
      <c r="F95" s="8"/>
      <c r="G95" s="45"/>
      <c r="H95" s="29"/>
      <c r="I95" s="29" t="s">
        <v>249</v>
      </c>
      <c r="J95" s="13">
        <f t="shared" si="3"/>
        <v>44568</v>
      </c>
      <c r="K95" s="8"/>
      <c r="L95" s="8"/>
      <c r="M95" s="8"/>
      <c r="N95" s="8"/>
      <c r="O95" s="8"/>
      <c r="P95" s="8"/>
      <c r="Q95" s="8"/>
      <c r="R95" s="8"/>
      <c r="S95" s="8"/>
      <c r="T95" s="8"/>
      <c r="U95" s="8"/>
      <c r="V95" s="8"/>
      <c r="W95" s="8"/>
      <c r="X95" s="8"/>
      <c r="Y95" s="8"/>
      <c r="Z95" s="8"/>
      <c r="AA95" s="8"/>
      <c r="AB95" s="29"/>
      <c r="AC95" s="29" t="s">
        <v>46</v>
      </c>
      <c r="AD95" s="114"/>
    </row>
    <row r="96" spans="1:30" x14ac:dyDescent="0.3">
      <c r="A96" s="36">
        <v>6</v>
      </c>
      <c r="B96" s="41" t="s">
        <v>74</v>
      </c>
      <c r="C96" s="39" t="s">
        <v>75</v>
      </c>
      <c r="D96" s="38">
        <v>1</v>
      </c>
      <c r="E96" s="8" t="s">
        <v>43</v>
      </c>
      <c r="F96" s="8"/>
      <c r="G96" s="43">
        <v>21954500</v>
      </c>
      <c r="H96" s="29" t="s">
        <v>97</v>
      </c>
      <c r="I96" s="29" t="s">
        <v>249</v>
      </c>
      <c r="J96" s="13">
        <f t="shared" si="3"/>
        <v>44568</v>
      </c>
      <c r="K96" s="8"/>
      <c r="L96" s="8"/>
      <c r="M96" s="8"/>
      <c r="N96" s="8"/>
      <c r="O96" s="8"/>
      <c r="P96" s="8"/>
      <c r="Q96" s="8"/>
      <c r="R96" s="8"/>
      <c r="S96" s="8" t="s">
        <v>212</v>
      </c>
      <c r="T96" s="8" t="s">
        <v>213</v>
      </c>
      <c r="U96" s="8" t="str">
        <f>T96</f>
        <v>30/4/2022</v>
      </c>
      <c r="V96" s="9">
        <v>44686</v>
      </c>
      <c r="W96" s="8"/>
      <c r="X96" s="8"/>
      <c r="Y96" s="8"/>
      <c r="Z96" s="8"/>
      <c r="AA96" s="8"/>
      <c r="AB96" s="13">
        <v>44717</v>
      </c>
      <c r="AC96" s="29"/>
      <c r="AD96" s="114"/>
    </row>
    <row r="97" spans="1:30" x14ac:dyDescent="0.3">
      <c r="A97" s="36"/>
      <c r="B97" s="41"/>
      <c r="C97" s="39"/>
      <c r="D97" s="38"/>
      <c r="E97" s="8" t="s">
        <v>45</v>
      </c>
      <c r="F97" s="8" t="s">
        <v>214</v>
      </c>
      <c r="G97" s="44"/>
      <c r="H97" s="29" t="s">
        <v>97</v>
      </c>
      <c r="I97" s="29" t="s">
        <v>249</v>
      </c>
      <c r="J97" s="13">
        <f t="shared" si="3"/>
        <v>44568</v>
      </c>
      <c r="K97" s="8"/>
      <c r="L97" s="8"/>
      <c r="M97" s="8"/>
      <c r="N97" s="8"/>
      <c r="O97" s="8"/>
      <c r="P97" s="8"/>
      <c r="Q97" s="8"/>
      <c r="R97" s="8"/>
      <c r="S97" s="8"/>
      <c r="T97" s="8"/>
      <c r="U97" s="8"/>
      <c r="V97" s="8"/>
      <c r="W97" s="8"/>
      <c r="X97" s="8"/>
      <c r="Y97" s="8">
        <v>13438</v>
      </c>
      <c r="Z97" s="33" t="s">
        <v>215</v>
      </c>
      <c r="AA97" s="11">
        <v>546351.66</v>
      </c>
      <c r="AB97" s="29" t="s">
        <v>150</v>
      </c>
      <c r="AC97" s="29" t="s">
        <v>72</v>
      </c>
      <c r="AD97" s="114"/>
    </row>
    <row r="98" spans="1:30" x14ac:dyDescent="0.3">
      <c r="A98" s="36"/>
      <c r="B98" s="41"/>
      <c r="C98" s="39"/>
      <c r="D98" s="38"/>
      <c r="E98" s="8" t="s">
        <v>45</v>
      </c>
      <c r="F98" s="8" t="s">
        <v>214</v>
      </c>
      <c r="G98" s="45"/>
      <c r="H98" s="29" t="s">
        <v>44</v>
      </c>
      <c r="I98" s="29" t="s">
        <v>249</v>
      </c>
      <c r="J98" s="13">
        <f t="shared" si="3"/>
        <v>44568</v>
      </c>
      <c r="K98" s="8"/>
      <c r="L98" s="8"/>
      <c r="M98" s="8"/>
      <c r="N98" s="8"/>
      <c r="O98" s="8"/>
      <c r="P98" s="8"/>
      <c r="Q98" s="8"/>
      <c r="R98" s="8"/>
      <c r="S98" s="8"/>
      <c r="T98" s="8"/>
      <c r="U98" s="8"/>
      <c r="V98" s="8"/>
      <c r="W98" s="8"/>
      <c r="X98" s="8"/>
      <c r="Y98" s="8">
        <v>13406</v>
      </c>
      <c r="Z98" s="33" t="s">
        <v>215</v>
      </c>
      <c r="AA98" s="11">
        <f>236.45*2309</f>
        <v>545963.04999999993</v>
      </c>
      <c r="AB98" s="29" t="s">
        <v>120</v>
      </c>
      <c r="AC98" s="29" t="s">
        <v>72</v>
      </c>
      <c r="AD98" s="114"/>
    </row>
    <row r="99" spans="1:30" x14ac:dyDescent="0.3">
      <c r="A99" s="36">
        <v>7</v>
      </c>
      <c r="B99" s="41" t="s">
        <v>76</v>
      </c>
      <c r="C99" s="39" t="s">
        <v>77</v>
      </c>
      <c r="D99" s="38">
        <v>1</v>
      </c>
      <c r="E99" s="8" t="s">
        <v>43</v>
      </c>
      <c r="F99" s="8"/>
      <c r="G99" s="43">
        <v>13866000</v>
      </c>
      <c r="H99" s="29" t="s">
        <v>44</v>
      </c>
      <c r="I99" s="29" t="s">
        <v>249</v>
      </c>
      <c r="J99" s="13">
        <f t="shared" si="3"/>
        <v>44568</v>
      </c>
      <c r="K99" s="8"/>
      <c r="L99" s="8"/>
      <c r="M99" s="8"/>
      <c r="N99" s="8"/>
      <c r="O99" s="8"/>
      <c r="P99" s="8"/>
      <c r="Q99" s="8"/>
      <c r="R99" s="8"/>
      <c r="S99" s="8" t="s">
        <v>216</v>
      </c>
      <c r="T99" s="8" t="s">
        <v>217</v>
      </c>
      <c r="U99" s="8" t="str">
        <f>T99</f>
        <v>30/11/2022</v>
      </c>
      <c r="V99" s="9">
        <v>44785</v>
      </c>
      <c r="W99" s="8"/>
      <c r="X99" s="8"/>
      <c r="Y99" s="8"/>
      <c r="Z99" s="8"/>
      <c r="AA99" s="8"/>
      <c r="AB99" s="29" t="s">
        <v>218</v>
      </c>
      <c r="AC99" s="29"/>
      <c r="AD99" s="114"/>
    </row>
    <row r="100" spans="1:30" x14ac:dyDescent="0.3">
      <c r="A100" s="36"/>
      <c r="B100" s="41"/>
      <c r="C100" s="39"/>
      <c r="D100" s="38"/>
      <c r="E100" s="8" t="s">
        <v>45</v>
      </c>
      <c r="F100" s="8" t="s">
        <v>219</v>
      </c>
      <c r="G100" s="45"/>
      <c r="H100" s="29" t="s">
        <v>44</v>
      </c>
      <c r="I100" s="29" t="s">
        <v>249</v>
      </c>
      <c r="J100" s="13">
        <f t="shared" si="3"/>
        <v>44568</v>
      </c>
      <c r="K100" s="8"/>
      <c r="L100" s="8"/>
      <c r="M100" s="8"/>
      <c r="N100" s="8"/>
      <c r="O100" s="8"/>
      <c r="P100" s="8"/>
      <c r="Q100" s="8"/>
      <c r="R100" s="8"/>
      <c r="S100" s="8" t="s">
        <v>212</v>
      </c>
      <c r="T100" s="9">
        <v>44597</v>
      </c>
      <c r="U100" s="9">
        <f>T100</f>
        <v>44597</v>
      </c>
      <c r="V100" s="9">
        <v>44686</v>
      </c>
      <c r="W100" s="8"/>
      <c r="X100" s="8"/>
      <c r="Y100" s="8">
        <v>13532</v>
      </c>
      <c r="Z100" s="8" t="s">
        <v>78</v>
      </c>
      <c r="AA100" s="11">
        <v>5902219</v>
      </c>
      <c r="AB100" s="13">
        <v>44839</v>
      </c>
      <c r="AC100" s="29" t="s">
        <v>72</v>
      </c>
      <c r="AD100" s="114"/>
    </row>
    <row r="101" spans="1:30" x14ac:dyDescent="0.3">
      <c r="A101" s="36">
        <v>8</v>
      </c>
      <c r="B101" s="37" t="s">
        <v>12</v>
      </c>
      <c r="C101" s="39" t="s">
        <v>220</v>
      </c>
      <c r="D101" s="38">
        <v>1</v>
      </c>
      <c r="E101" s="8" t="s">
        <v>43</v>
      </c>
      <c r="F101" s="8"/>
      <c r="G101" s="43">
        <v>16177000</v>
      </c>
      <c r="H101" s="29" t="s">
        <v>44</v>
      </c>
      <c r="I101" s="29" t="s">
        <v>249</v>
      </c>
      <c r="J101" s="13">
        <f t="shared" si="3"/>
        <v>44568</v>
      </c>
      <c r="K101" s="8"/>
      <c r="L101" s="8"/>
      <c r="M101" s="8"/>
      <c r="N101" s="8"/>
      <c r="O101" s="8"/>
      <c r="P101" s="8"/>
      <c r="Q101" s="8"/>
      <c r="R101" s="8"/>
      <c r="S101" s="8" t="s">
        <v>101</v>
      </c>
      <c r="T101" s="8" t="s">
        <v>221</v>
      </c>
      <c r="U101" s="8" t="str">
        <f>T101</f>
        <v>30/8/2022</v>
      </c>
      <c r="V101" s="9">
        <v>44751</v>
      </c>
      <c r="W101" s="8"/>
      <c r="X101" s="8"/>
      <c r="Y101" s="8"/>
      <c r="Z101" s="8"/>
      <c r="AA101" s="8"/>
      <c r="AB101" s="29"/>
      <c r="AC101" s="29"/>
      <c r="AD101" s="114"/>
    </row>
    <row r="102" spans="1:30" x14ac:dyDescent="0.3">
      <c r="A102" s="36"/>
      <c r="B102" s="37"/>
      <c r="C102" s="39"/>
      <c r="D102" s="38"/>
      <c r="E102" s="8" t="s">
        <v>45</v>
      </c>
      <c r="F102" s="8" t="s">
        <v>222</v>
      </c>
      <c r="G102" s="45"/>
      <c r="H102" s="29"/>
      <c r="I102" s="29" t="s">
        <v>249</v>
      </c>
      <c r="J102" s="13">
        <f t="shared" si="3"/>
        <v>44568</v>
      </c>
      <c r="K102" s="8"/>
      <c r="L102" s="8"/>
      <c r="M102" s="8"/>
      <c r="N102" s="8"/>
      <c r="O102" s="8"/>
      <c r="P102" s="8"/>
      <c r="Q102" s="8"/>
      <c r="R102" s="8"/>
      <c r="S102" s="8" t="s">
        <v>223</v>
      </c>
      <c r="T102" s="8" t="s">
        <v>224</v>
      </c>
      <c r="U102" s="8" t="str">
        <f>T102</f>
        <v>28/8/2022</v>
      </c>
      <c r="V102" s="8" t="s">
        <v>225</v>
      </c>
      <c r="W102" s="8"/>
      <c r="X102" s="8"/>
      <c r="Y102" s="8">
        <v>13302</v>
      </c>
      <c r="Z102" s="12" t="s">
        <v>226</v>
      </c>
      <c r="AA102" s="11">
        <f>2489.09*2309</f>
        <v>5747308.8100000005</v>
      </c>
      <c r="AB102" s="13">
        <v>44842</v>
      </c>
      <c r="AC102" s="29" t="s">
        <v>72</v>
      </c>
      <c r="AD102" s="114"/>
    </row>
    <row r="103" spans="1:30" x14ac:dyDescent="0.3">
      <c r="A103" s="36">
        <v>9</v>
      </c>
      <c r="B103" s="40" t="s">
        <v>278</v>
      </c>
      <c r="C103" s="39" t="s">
        <v>227</v>
      </c>
      <c r="D103" s="38">
        <v>1</v>
      </c>
      <c r="E103" s="8" t="s">
        <v>43</v>
      </c>
      <c r="F103" s="8"/>
      <c r="G103" s="43">
        <v>6933000</v>
      </c>
      <c r="H103" s="29" t="s">
        <v>44</v>
      </c>
      <c r="I103" s="29" t="s">
        <v>249</v>
      </c>
      <c r="J103" s="13">
        <f t="shared" si="3"/>
        <v>44568</v>
      </c>
      <c r="K103" s="8"/>
      <c r="L103" s="8"/>
      <c r="M103" s="8"/>
      <c r="N103" s="8"/>
      <c r="O103" s="8"/>
      <c r="P103" s="8"/>
      <c r="Q103" s="8"/>
      <c r="R103" s="8"/>
      <c r="S103" s="8" t="s">
        <v>228</v>
      </c>
      <c r="T103" s="8" t="s">
        <v>229</v>
      </c>
      <c r="U103" s="8" t="str">
        <f>T103</f>
        <v>24/9/2022</v>
      </c>
      <c r="V103" s="8" t="s">
        <v>225</v>
      </c>
      <c r="W103" s="8"/>
      <c r="X103" s="8"/>
      <c r="Y103" s="8"/>
      <c r="Z103" s="8"/>
      <c r="AA103" s="8"/>
      <c r="AB103" s="29"/>
      <c r="AC103" s="29"/>
      <c r="AD103" s="114"/>
    </row>
    <row r="104" spans="1:30" x14ac:dyDescent="0.3">
      <c r="A104" s="36"/>
      <c r="B104" s="40"/>
      <c r="C104" s="39"/>
      <c r="D104" s="38"/>
      <c r="E104" s="8" t="s">
        <v>45</v>
      </c>
      <c r="F104" s="8" t="s">
        <v>230</v>
      </c>
      <c r="G104" s="45"/>
      <c r="H104" s="29"/>
      <c r="I104" s="29" t="s">
        <v>249</v>
      </c>
      <c r="J104" s="13">
        <f t="shared" si="3"/>
        <v>44568</v>
      </c>
      <c r="K104" s="8"/>
      <c r="L104" s="8"/>
      <c r="M104" s="8"/>
      <c r="N104" s="8"/>
      <c r="O104" s="8"/>
      <c r="P104" s="8"/>
      <c r="Q104" s="8"/>
      <c r="R104" s="8"/>
      <c r="S104" s="8"/>
      <c r="T104" s="8"/>
      <c r="U104" s="8"/>
      <c r="V104" s="8"/>
      <c r="W104" s="8"/>
      <c r="X104" s="8"/>
      <c r="Y104" s="8">
        <v>13465</v>
      </c>
      <c r="Z104" s="16" t="s">
        <v>79</v>
      </c>
      <c r="AA104" s="11">
        <v>313500</v>
      </c>
      <c r="AB104" s="29"/>
      <c r="AC104" s="29" t="s">
        <v>72</v>
      </c>
      <c r="AD104" s="114"/>
    </row>
    <row r="105" spans="1:30" x14ac:dyDescent="0.3">
      <c r="A105" s="36">
        <v>10</v>
      </c>
      <c r="B105" s="37" t="s">
        <v>13</v>
      </c>
      <c r="C105" s="38" t="s">
        <v>227</v>
      </c>
      <c r="D105" s="38">
        <v>1</v>
      </c>
      <c r="E105" s="8" t="s">
        <v>43</v>
      </c>
      <c r="F105" s="8"/>
      <c r="G105" s="43">
        <v>18488000</v>
      </c>
      <c r="H105" s="29" t="s">
        <v>44</v>
      </c>
      <c r="I105" s="29" t="s">
        <v>249</v>
      </c>
      <c r="J105" s="13">
        <f t="shared" si="3"/>
        <v>44568</v>
      </c>
      <c r="K105" s="8"/>
      <c r="L105" s="8"/>
      <c r="M105" s="8"/>
      <c r="N105" s="8"/>
      <c r="O105" s="8"/>
      <c r="P105" s="8"/>
      <c r="Q105" s="8"/>
      <c r="R105" s="8"/>
      <c r="S105" s="8" t="s">
        <v>231</v>
      </c>
      <c r="T105" s="8" t="s">
        <v>232</v>
      </c>
      <c r="U105" s="8" t="str">
        <f>T105</f>
        <v>26/12/2022</v>
      </c>
      <c r="V105" s="8" t="s">
        <v>233</v>
      </c>
      <c r="W105" s="8"/>
      <c r="X105" s="8"/>
      <c r="Y105" s="8"/>
      <c r="Z105" s="8"/>
      <c r="AA105" s="8"/>
      <c r="AB105" s="29"/>
      <c r="AC105" s="29"/>
      <c r="AD105" s="114"/>
    </row>
    <row r="106" spans="1:30" x14ac:dyDescent="0.3">
      <c r="A106" s="36"/>
      <c r="B106" s="37"/>
      <c r="C106" s="38"/>
      <c r="D106" s="38"/>
      <c r="E106" s="8" t="s">
        <v>45</v>
      </c>
      <c r="F106" s="8" t="s">
        <v>234</v>
      </c>
      <c r="G106" s="45"/>
      <c r="H106" s="29" t="s">
        <v>44</v>
      </c>
      <c r="I106" s="29" t="s">
        <v>249</v>
      </c>
      <c r="J106" s="13">
        <f t="shared" si="3"/>
        <v>44568</v>
      </c>
      <c r="K106" s="8"/>
      <c r="L106" s="8"/>
      <c r="M106" s="8"/>
      <c r="N106" s="8"/>
      <c r="O106" s="8"/>
      <c r="P106" s="8"/>
      <c r="Q106" s="8"/>
      <c r="R106" s="8"/>
      <c r="S106" s="8" t="s">
        <v>235</v>
      </c>
      <c r="T106" s="9">
        <v>44691</v>
      </c>
      <c r="U106" s="9">
        <f>T106</f>
        <v>44691</v>
      </c>
      <c r="V106" s="8" t="s">
        <v>236</v>
      </c>
      <c r="W106" s="8"/>
      <c r="X106" s="8"/>
      <c r="Y106" s="8">
        <v>13367</v>
      </c>
      <c r="Z106" s="8" t="s">
        <v>237</v>
      </c>
      <c r="AA106" s="11">
        <f>3143.49*2309</f>
        <v>7258318.4099999992</v>
      </c>
      <c r="AB106" s="29" t="s">
        <v>238</v>
      </c>
      <c r="AC106" s="29" t="s">
        <v>72</v>
      </c>
      <c r="AD106" s="114"/>
    </row>
    <row r="107" spans="1:30" ht="25.8" x14ac:dyDescent="0.5">
      <c r="A107" s="49" t="s">
        <v>239</v>
      </c>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114"/>
    </row>
    <row r="108" spans="1:30" x14ac:dyDescent="0.3">
      <c r="A108" s="29">
        <v>1</v>
      </c>
      <c r="B108" s="22" t="s">
        <v>240</v>
      </c>
      <c r="C108" s="26" t="s">
        <v>279</v>
      </c>
      <c r="D108" s="29"/>
      <c r="E108" s="10" t="s">
        <v>43</v>
      </c>
      <c r="F108" s="29"/>
      <c r="G108" s="43">
        <f>5000*2165</f>
        <v>10825000</v>
      </c>
      <c r="H108" s="29" t="s">
        <v>241</v>
      </c>
      <c r="I108" s="29" t="s">
        <v>267</v>
      </c>
      <c r="J108" s="13">
        <f>J106</f>
        <v>44568</v>
      </c>
      <c r="K108" s="29"/>
      <c r="L108" s="29" t="s">
        <v>280</v>
      </c>
      <c r="M108" s="29" t="s">
        <v>140</v>
      </c>
      <c r="N108" s="13">
        <v>44654</v>
      </c>
      <c r="O108" s="13">
        <v>44868</v>
      </c>
      <c r="P108" s="29" t="s">
        <v>253</v>
      </c>
      <c r="Q108" s="29" t="s">
        <v>152</v>
      </c>
      <c r="R108" s="29" t="s">
        <v>180</v>
      </c>
      <c r="S108" s="29" t="s">
        <v>144</v>
      </c>
      <c r="T108" s="13">
        <v>44565</v>
      </c>
      <c r="U108" s="29" t="s">
        <v>281</v>
      </c>
      <c r="V108" s="29" t="str">
        <f>U108</f>
        <v>21/4/2022</v>
      </c>
      <c r="W108" s="29" t="s">
        <v>282</v>
      </c>
      <c r="X108" s="29" t="s">
        <v>283</v>
      </c>
      <c r="Y108" s="29"/>
      <c r="Z108" s="29"/>
      <c r="AA108" s="29"/>
      <c r="AB108" s="29"/>
      <c r="AC108" s="29" t="s">
        <v>98</v>
      </c>
      <c r="AD108" s="114"/>
    </row>
    <row r="109" spans="1:30" x14ac:dyDescent="0.3">
      <c r="A109" s="29"/>
      <c r="B109" s="29"/>
      <c r="C109" s="29"/>
      <c r="D109" s="29"/>
      <c r="E109" s="10" t="s">
        <v>45</v>
      </c>
      <c r="F109" s="29"/>
      <c r="G109" s="45"/>
      <c r="H109" s="29"/>
      <c r="I109" s="29"/>
      <c r="J109" s="29"/>
      <c r="K109" s="29"/>
      <c r="L109" s="29"/>
      <c r="M109" s="29"/>
      <c r="N109" s="29"/>
      <c r="O109" s="29"/>
      <c r="P109" s="29"/>
      <c r="Q109" s="29"/>
      <c r="R109" s="29"/>
      <c r="S109" s="29"/>
      <c r="T109" s="29"/>
      <c r="U109" s="29"/>
      <c r="V109" s="29"/>
      <c r="W109" s="29"/>
      <c r="X109" s="29"/>
      <c r="Y109" s="29"/>
      <c r="Z109" s="29"/>
      <c r="AA109" s="29"/>
      <c r="AB109" s="29"/>
      <c r="AC109" s="29" t="s">
        <v>46</v>
      </c>
      <c r="AD109" s="115"/>
    </row>
    <row r="112" spans="1:30" ht="25.8" x14ac:dyDescent="0.5">
      <c r="A112" s="8"/>
      <c r="B112" s="30" t="s">
        <v>260</v>
      </c>
      <c r="C112" s="30" t="s">
        <v>242</v>
      </c>
    </row>
    <row r="113" spans="1:3" x14ac:dyDescent="0.3">
      <c r="A113" s="8">
        <v>1</v>
      </c>
      <c r="B113" s="8" t="s">
        <v>259</v>
      </c>
      <c r="C113" s="33" t="s">
        <v>241</v>
      </c>
    </row>
    <row r="114" spans="1:3" x14ac:dyDescent="0.3">
      <c r="A114" s="8">
        <v>2</v>
      </c>
      <c r="B114" s="8" t="s">
        <v>268</v>
      </c>
      <c r="C114" s="33" t="s">
        <v>267</v>
      </c>
    </row>
    <row r="115" spans="1:3" x14ac:dyDescent="0.3">
      <c r="A115" s="8">
        <v>3</v>
      </c>
      <c r="B115" s="8" t="s">
        <v>261</v>
      </c>
      <c r="C115" s="33" t="s">
        <v>262</v>
      </c>
    </row>
    <row r="116" spans="1:3" x14ac:dyDescent="0.3">
      <c r="A116" s="8">
        <v>4</v>
      </c>
      <c r="B116" s="8" t="s">
        <v>263</v>
      </c>
      <c r="C116" s="33" t="s">
        <v>63</v>
      </c>
    </row>
    <row r="117" spans="1:3" x14ac:dyDescent="0.3">
      <c r="A117" s="8">
        <v>5</v>
      </c>
      <c r="B117" s="8" t="s">
        <v>264</v>
      </c>
      <c r="C117" s="33" t="s">
        <v>55</v>
      </c>
    </row>
    <row r="118" spans="1:3" x14ac:dyDescent="0.3">
      <c r="A118" s="8">
        <v>6</v>
      </c>
      <c r="B118" s="8" t="s">
        <v>265</v>
      </c>
      <c r="C118" s="33" t="s">
        <v>117</v>
      </c>
    </row>
    <row r="119" spans="1:3" x14ac:dyDescent="0.3">
      <c r="A119" s="8">
        <v>7</v>
      </c>
      <c r="B119" s="8" t="s">
        <v>269</v>
      </c>
      <c r="C119" s="33" t="s">
        <v>258</v>
      </c>
    </row>
    <row r="120" spans="1:3" x14ac:dyDescent="0.3">
      <c r="A120" s="8">
        <v>8</v>
      </c>
      <c r="B120" s="8" t="s">
        <v>266</v>
      </c>
      <c r="C120" s="33" t="s">
        <v>7</v>
      </c>
    </row>
    <row r="121" spans="1:3" x14ac:dyDescent="0.3">
      <c r="A121" s="34">
        <v>9</v>
      </c>
      <c r="B121" s="34" t="s">
        <v>277</v>
      </c>
      <c r="C121" s="10" t="s">
        <v>276</v>
      </c>
    </row>
  </sheetData>
  <mergeCells count="161">
    <mergeCell ref="AD33:AD109"/>
    <mergeCell ref="G92:G93"/>
    <mergeCell ref="G94:G95"/>
    <mergeCell ref="G108:G109"/>
    <mergeCell ref="G105:G106"/>
    <mergeCell ref="G103:G104"/>
    <mergeCell ref="G101:G102"/>
    <mergeCell ref="G99:G100"/>
    <mergeCell ref="G96:G98"/>
    <mergeCell ref="G63:G64"/>
    <mergeCell ref="G65:G66"/>
    <mergeCell ref="G48:G49"/>
    <mergeCell ref="G50:G51"/>
    <mergeCell ref="G52:G54"/>
    <mergeCell ref="G55:G58"/>
    <mergeCell ref="G59:G60"/>
    <mergeCell ref="G61:G62"/>
    <mergeCell ref="G44:G45"/>
    <mergeCell ref="G42:G43"/>
    <mergeCell ref="A107:AC107"/>
    <mergeCell ref="A44:A45"/>
    <mergeCell ref="B44:B45"/>
    <mergeCell ref="C44:C45"/>
    <mergeCell ref="D44:D45"/>
    <mergeCell ref="A42:A43"/>
    <mergeCell ref="B42:B43"/>
    <mergeCell ref="C42:C43"/>
    <mergeCell ref="D42:D43"/>
    <mergeCell ref="A50:A51"/>
    <mergeCell ref="B50:B51"/>
    <mergeCell ref="C50:C51"/>
    <mergeCell ref="D50:D51"/>
    <mergeCell ref="R29:R30"/>
    <mergeCell ref="C27:C30"/>
    <mergeCell ref="D27:D30"/>
    <mergeCell ref="E27:E30"/>
    <mergeCell ref="F27:F30"/>
    <mergeCell ref="S29:T29"/>
    <mergeCell ref="U29:V29"/>
    <mergeCell ref="W29:W30"/>
    <mergeCell ref="H29:H30"/>
    <mergeCell ref="K27:P28"/>
    <mergeCell ref="Q27:R28"/>
    <mergeCell ref="S27:V28"/>
    <mergeCell ref="G46:G47"/>
    <mergeCell ref="A1:AE16"/>
    <mergeCell ref="A17:AE18"/>
    <mergeCell ref="A19:F24"/>
    <mergeCell ref="J19:AE24"/>
    <mergeCell ref="A25:AD25"/>
    <mergeCell ref="W27:AC28"/>
    <mergeCell ref="AD27:AD31"/>
    <mergeCell ref="G29:G30"/>
    <mergeCell ref="J27:J30"/>
    <mergeCell ref="X29:X30"/>
    <mergeCell ref="Y29:Y30"/>
    <mergeCell ref="Z29:Z30"/>
    <mergeCell ref="AA29:AA30"/>
    <mergeCell ref="AB29:AB30"/>
    <mergeCell ref="AC29:AC30"/>
    <mergeCell ref="I19:I24"/>
    <mergeCell ref="A26:AD26"/>
    <mergeCell ref="A27:A30"/>
    <mergeCell ref="I29:I30"/>
    <mergeCell ref="G27:I28"/>
    <mergeCell ref="K29:L29"/>
    <mergeCell ref="M29:N29"/>
    <mergeCell ref="O29:P29"/>
    <mergeCell ref="Q29:Q30"/>
    <mergeCell ref="A40:A41"/>
    <mergeCell ref="B40:B41"/>
    <mergeCell ref="C40:C41"/>
    <mergeCell ref="D40:D41"/>
    <mergeCell ref="G40:G41"/>
    <mergeCell ref="A38:A39"/>
    <mergeCell ref="B38:B39"/>
    <mergeCell ref="C38:C39"/>
    <mergeCell ref="D38:D39"/>
    <mergeCell ref="G38:G39"/>
    <mergeCell ref="A32:A37"/>
    <mergeCell ref="B32:B37"/>
    <mergeCell ref="C32:C37"/>
    <mergeCell ref="D32:D37"/>
    <mergeCell ref="G32:G37"/>
    <mergeCell ref="B27:B30"/>
    <mergeCell ref="A52:A54"/>
    <mergeCell ref="B52:B54"/>
    <mergeCell ref="C52:C54"/>
    <mergeCell ref="D52:D54"/>
    <mergeCell ref="A46:A47"/>
    <mergeCell ref="B46:B47"/>
    <mergeCell ref="C46:C47"/>
    <mergeCell ref="D46:D47"/>
    <mergeCell ref="A48:A49"/>
    <mergeCell ref="B48:B49"/>
    <mergeCell ref="C48:C49"/>
    <mergeCell ref="D48:D49"/>
    <mergeCell ref="A61:A62"/>
    <mergeCell ref="B61:B62"/>
    <mergeCell ref="C61:C62"/>
    <mergeCell ref="D61:D62"/>
    <mergeCell ref="A63:A64"/>
    <mergeCell ref="B63:B64"/>
    <mergeCell ref="C63:C64"/>
    <mergeCell ref="D63:D64"/>
    <mergeCell ref="A55:A58"/>
    <mergeCell ref="B55:B58"/>
    <mergeCell ref="C55:C58"/>
    <mergeCell ref="D55:D58"/>
    <mergeCell ref="A59:A60"/>
    <mergeCell ref="B59:B60"/>
    <mergeCell ref="C59:C60"/>
    <mergeCell ref="D59:D60"/>
    <mergeCell ref="A68:A77"/>
    <mergeCell ref="B68:B77"/>
    <mergeCell ref="C68:C77"/>
    <mergeCell ref="D68:D77"/>
    <mergeCell ref="G68:G77"/>
    <mergeCell ref="A65:A66"/>
    <mergeCell ref="B65:B66"/>
    <mergeCell ref="C65:C66"/>
    <mergeCell ref="D65:D66"/>
    <mergeCell ref="A67:AC67"/>
    <mergeCell ref="A80:A91"/>
    <mergeCell ref="B80:B91"/>
    <mergeCell ref="C80:C91"/>
    <mergeCell ref="D80:D91"/>
    <mergeCell ref="G80:G91"/>
    <mergeCell ref="A78:A79"/>
    <mergeCell ref="B78:B79"/>
    <mergeCell ref="C78:C79"/>
    <mergeCell ref="D78:D79"/>
    <mergeCell ref="G78:G79"/>
    <mergeCell ref="A96:A98"/>
    <mergeCell ref="B96:B98"/>
    <mergeCell ref="C96:C98"/>
    <mergeCell ref="D96:D98"/>
    <mergeCell ref="A99:A100"/>
    <mergeCell ref="B99:B100"/>
    <mergeCell ref="C99:C100"/>
    <mergeCell ref="D99:D100"/>
    <mergeCell ref="A92:A93"/>
    <mergeCell ref="B92:B93"/>
    <mergeCell ref="C92:C93"/>
    <mergeCell ref="D92:D93"/>
    <mergeCell ref="A94:A95"/>
    <mergeCell ref="B94:B95"/>
    <mergeCell ref="C94:C95"/>
    <mergeCell ref="D94:D95"/>
    <mergeCell ref="A105:A106"/>
    <mergeCell ref="B105:B106"/>
    <mergeCell ref="C105:C106"/>
    <mergeCell ref="D105:D106"/>
    <mergeCell ref="A101:A102"/>
    <mergeCell ref="B101:B102"/>
    <mergeCell ref="C101:C102"/>
    <mergeCell ref="D101:D102"/>
    <mergeCell ref="A103:A104"/>
    <mergeCell ref="B103:B104"/>
    <mergeCell ref="C103:C104"/>
    <mergeCell ref="D103:D10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 June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Mussa</dc:creator>
  <cp:lastModifiedBy>User</cp:lastModifiedBy>
  <dcterms:created xsi:type="dcterms:W3CDTF">2022-06-14T08:25:01Z</dcterms:created>
  <dcterms:modified xsi:type="dcterms:W3CDTF">2022-08-22T11:36:44Z</dcterms:modified>
</cp:coreProperties>
</file>